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Y:\DXS IR and Communications\Investor Reporting\FY Results\2023\Lodgement\"/>
    </mc:Choice>
  </mc:AlternateContent>
  <xr:revisionPtr revIDLastSave="0" documentId="8_{CD770B15-0FDC-4AFB-A771-F76F77900C23}" xr6:coauthVersionLast="47" xr6:coauthVersionMax="47" xr10:uidLastSave="{00000000-0000-0000-0000-000000000000}"/>
  <bookViews>
    <workbookView xWindow="-120" yWindow="-120" windowWidth="57840" windowHeight="23640" tabRatio="839" xr2:uid="{C1CD1067-7929-4684-898D-2A254BBDB1A3}"/>
  </bookViews>
  <sheets>
    <sheet name="Introduction" sheetId="37" r:id="rId1"/>
    <sheet name="Sustained Value &gt;" sheetId="8" r:id="rId2"/>
    <sheet name="DXS Financial Performance" sheetId="5" r:id="rId3"/>
    <sheet name="DXS Portfolio Snapshot" sheetId="6" r:id="rId4"/>
    <sheet name="DXS Capital Management" sheetId="7" r:id="rId5"/>
    <sheet name="Thriving People &gt;" sheetId="13" r:id="rId6"/>
    <sheet name="Our Workforce" sheetId="9" r:id="rId7"/>
    <sheet name="Diversity and Inclusion" sheetId="10" r:id="rId8"/>
    <sheet name="Work Health and Safety" sheetId="11" r:id="rId9"/>
    <sheet name="Recruitment and Retention" sheetId="12" r:id="rId10"/>
    <sheet name="Human Capital Development" sheetId="40" r:id="rId11"/>
    <sheet name="Engagement and Flexible Work" sheetId="39" r:id="rId12"/>
    <sheet name="Remuneration" sheetId="38" r:id="rId13"/>
    <sheet name="Future Enabled Customers &gt;" sheetId="4" r:id="rId14"/>
    <sheet name="Customer Experience" sheetId="1" r:id="rId15"/>
    <sheet name="Strong Communities &gt;" sheetId="43" r:id="rId16"/>
    <sheet name="Supply Chain" sheetId="3" r:id="rId17"/>
    <sheet name="Giving and Volunteering" sheetId="2" r:id="rId18"/>
    <sheet name="Enriched Environment &gt;" sheetId="15" r:id="rId19"/>
    <sheet name="Environment Summary" sheetId="42" r:id="rId20"/>
    <sheet name="Energy" sheetId="45" r:id="rId21"/>
    <sheet name="Water" sheetId="47" r:id="rId22"/>
    <sheet name="Materials" sheetId="48" r:id="rId23"/>
    <sheet name="Air Emissions" sheetId="18" r:id="rId24"/>
    <sheet name="GHG Emissions" sheetId="20" r:id="rId25"/>
    <sheet name="Green Building Certifications" sheetId="27" r:id="rId26"/>
    <sheet name="Performance Towards Commitments" sheetId="23" r:id="rId27"/>
    <sheet name="Portfolio Summary &gt;" sheetId="44" r:id="rId28"/>
    <sheet name="DXS Portfolio" sheetId="28" r:id="rId29"/>
    <sheet name="DXI Portfolio" sheetId="29" r:id="rId30"/>
    <sheet name="DXC Portfolio" sheetId="30" r:id="rId31"/>
    <sheet name="Disclosure Frameworks &gt;" sheetId="36" r:id="rId32"/>
    <sheet name="GRI Index" sheetId="33" r:id="rId33"/>
    <sheet name="SASB Index" sheetId="34" r:id="rId34"/>
  </sheets>
  <definedNames>
    <definedName name="_xlnm.Print_Area" localSheetId="23">'Air Emissions'!$A:$H</definedName>
    <definedName name="_xlnm.Print_Area" localSheetId="14">'Customer Experience'!$A:$H</definedName>
    <definedName name="_xlnm.Print_Area" localSheetId="7">'Diversity and Inclusion'!$A:$H</definedName>
    <definedName name="_xlnm.Print_Area" localSheetId="30">'DXC Portfolio'!$A:$H</definedName>
    <definedName name="_xlnm.Print_Area" localSheetId="29">'DXI Portfolio'!$A:$H</definedName>
    <definedName name="_xlnm.Print_Area" localSheetId="4">'DXS Capital Management'!$A:$G</definedName>
    <definedName name="_xlnm.Print_Area" localSheetId="2">'DXS Financial Performance'!$A:$G</definedName>
    <definedName name="_xlnm.Print_Area" localSheetId="28">'DXS Portfolio'!$A:$I</definedName>
    <definedName name="_xlnm.Print_Area" localSheetId="3">'DXS Portfolio Snapshot'!$A:$H</definedName>
    <definedName name="_xlnm.Print_Area" localSheetId="20">Energy!$A:$K</definedName>
    <definedName name="_xlnm.Print_Area" localSheetId="11">'Engagement and Flexible Work'!$A:$H</definedName>
    <definedName name="_xlnm.Print_Area" localSheetId="18">'Enriched Environment &gt;'!$A:$B</definedName>
    <definedName name="_xlnm.Print_Area" localSheetId="19">'Environment Summary'!$A:$H</definedName>
    <definedName name="_xlnm.Print_Area" localSheetId="24">'GHG Emissions'!$A:$I</definedName>
    <definedName name="_xlnm.Print_Area" localSheetId="17">'Giving and Volunteering'!$A:$H</definedName>
    <definedName name="_xlnm.Print_Area" localSheetId="25">'Green Building Certifications'!$A:$H</definedName>
    <definedName name="_xlnm.Print_Area" localSheetId="32">'GRI Index'!$A:$E</definedName>
    <definedName name="_xlnm.Print_Area" localSheetId="10">'Human Capital Development'!$A:$H</definedName>
    <definedName name="_xlnm.Print_Area" localSheetId="0">Introduction!$A$1:$F$29</definedName>
    <definedName name="_xlnm.Print_Area" localSheetId="22">Materials!$A:$K</definedName>
    <definedName name="_xlnm.Print_Area" localSheetId="6">'Our Workforce'!$A$1:$H$67</definedName>
    <definedName name="_xlnm.Print_Area" localSheetId="26">'Performance Towards Commitments'!$A:$H</definedName>
    <definedName name="_xlnm.Print_Area" localSheetId="9">'Recruitment and Retention'!$A:$H</definedName>
    <definedName name="_xlnm.Print_Area" localSheetId="12">Remuneration!$A:$H</definedName>
    <definedName name="_xlnm.Print_Area" localSheetId="33">'SASB Index'!$A:$F</definedName>
    <definedName name="_xlnm.Print_Area" localSheetId="16">'Supply Chain'!$A:$H</definedName>
    <definedName name="_xlnm.Print_Area" localSheetId="21">Water!$A:$K</definedName>
    <definedName name="_xlnm.Print_Area" localSheetId="8">'Work Health and Safety'!$A:$H</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37" l="1"/>
  <c r="E7" i="37"/>
  <c r="D17" i="37"/>
  <c r="D18" i="37"/>
  <c r="D13" i="37"/>
  <c r="D12" i="37"/>
  <c r="D10" i="37"/>
  <c r="D9" i="37"/>
  <c r="D8" i="37"/>
  <c r="C17" i="37"/>
  <c r="C13" i="37"/>
  <c r="C12" i="37"/>
  <c r="C10" i="37"/>
  <c r="C11" i="37"/>
  <c r="B7" i="37"/>
  <c r="C8" i="37"/>
  <c r="C7" i="37"/>
  <c r="B19" i="37"/>
  <c r="B18" i="37"/>
  <c r="B17" i="37"/>
  <c r="B9" i="37"/>
  <c r="B8" i="37"/>
  <c r="C9" i="37"/>
  <c r="D7" i="37"/>
  <c r="K20" i="48"/>
  <c r="K19" i="48"/>
  <c r="K18" i="48"/>
  <c r="K17" i="48"/>
  <c r="K16" i="48"/>
  <c r="J15" i="48"/>
  <c r="I15" i="48"/>
  <c r="K15" i="48"/>
  <c r="K14" i="48"/>
  <c r="K13" i="48"/>
  <c r="K12" i="48"/>
  <c r="K11" i="48"/>
  <c r="H15" i="48"/>
  <c r="G15" i="48"/>
  <c r="F15" i="48"/>
  <c r="E15" i="48"/>
  <c r="D15" i="48"/>
  <c r="K10" i="48"/>
  <c r="I76" i="20"/>
  <c r="I88" i="20"/>
  <c r="I89" i="20"/>
  <c r="H101" i="48"/>
  <c r="G101" i="48"/>
  <c r="K122" i="48"/>
  <c r="K121" i="48"/>
  <c r="K120" i="48"/>
  <c r="K119" i="48"/>
  <c r="K118" i="48"/>
  <c r="J117" i="48"/>
  <c r="I117" i="48"/>
  <c r="K117" i="48"/>
  <c r="K116" i="48"/>
  <c r="K115" i="48"/>
  <c r="K114" i="48"/>
  <c r="K113" i="48"/>
  <c r="K112" i="48"/>
  <c r="H133" i="48"/>
  <c r="G133" i="48"/>
  <c r="H117" i="48"/>
  <c r="G117" i="48"/>
  <c r="K37" i="48"/>
  <c r="K36" i="48"/>
  <c r="K35" i="48"/>
  <c r="K34" i="48"/>
  <c r="K33" i="48"/>
  <c r="K32" i="48"/>
  <c r="K31" i="48"/>
  <c r="K30" i="48"/>
  <c r="K29" i="48"/>
  <c r="K28" i="48"/>
  <c r="K74" i="48"/>
  <c r="K73" i="48"/>
  <c r="K72" i="48"/>
  <c r="K71" i="48"/>
  <c r="K70" i="48"/>
  <c r="J69" i="48"/>
  <c r="I69" i="48"/>
  <c r="K69" i="48"/>
  <c r="K68" i="48"/>
  <c r="K67" i="48"/>
  <c r="K66" i="48"/>
  <c r="K65" i="48"/>
  <c r="K64" i="48"/>
  <c r="K90" i="48"/>
  <c r="K89" i="48"/>
  <c r="K88" i="48"/>
  <c r="K87" i="48"/>
  <c r="K86" i="48"/>
  <c r="J85" i="48"/>
  <c r="I85" i="48"/>
  <c r="K85" i="48"/>
  <c r="K84" i="48"/>
  <c r="K83" i="48"/>
  <c r="K82" i="48"/>
  <c r="K81" i="48"/>
  <c r="K80" i="48"/>
  <c r="K106" i="48"/>
  <c r="H85" i="48"/>
  <c r="G85" i="48"/>
  <c r="F85" i="48"/>
  <c r="E85" i="48"/>
  <c r="D85" i="48"/>
  <c r="C85" i="48"/>
  <c r="H69" i="48"/>
  <c r="G69" i="48"/>
  <c r="F69" i="48"/>
  <c r="E69" i="48"/>
  <c r="D69" i="48"/>
  <c r="C15" i="48"/>
  <c r="D19" i="42"/>
  <c r="E19" i="42"/>
  <c r="F19" i="42"/>
  <c r="G19" i="42"/>
  <c r="H19" i="42"/>
  <c r="C19" i="42"/>
  <c r="G10" i="12"/>
  <c r="F10" i="12"/>
  <c r="E10" i="12"/>
  <c r="D10" i="12"/>
  <c r="C10" i="12"/>
  <c r="C21" i="9"/>
  <c r="D21" i="9"/>
  <c r="E21" i="9"/>
  <c r="F21" i="9"/>
  <c r="G21" i="9"/>
  <c r="H21" i="9"/>
  <c r="H48" i="9"/>
  <c r="G53" i="12"/>
  <c r="F53" i="12"/>
  <c r="E53" i="12"/>
  <c r="D53" i="12"/>
  <c r="C53" i="12"/>
  <c r="G50" i="12"/>
  <c r="F50" i="12"/>
  <c r="E50" i="12"/>
  <c r="D50" i="12"/>
  <c r="C50" i="12"/>
  <c r="G47" i="12"/>
  <c r="F47" i="12"/>
  <c r="E47" i="12"/>
  <c r="D47" i="12"/>
  <c r="C47" i="12"/>
  <c r="H51" i="9"/>
  <c r="H44" i="9"/>
  <c r="G44" i="9"/>
  <c r="F44" i="9"/>
  <c r="E44" i="9"/>
  <c r="D44" i="9"/>
  <c r="C44" i="9"/>
  <c r="H41" i="9"/>
  <c r="G41" i="9"/>
  <c r="F41" i="9"/>
  <c r="E41" i="9"/>
  <c r="D41" i="9"/>
  <c r="C41" i="9"/>
  <c r="H38" i="9"/>
  <c r="G38" i="9"/>
  <c r="F38" i="9"/>
  <c r="E38" i="9"/>
  <c r="D38" i="9"/>
  <c r="C38" i="9"/>
  <c r="H35" i="9"/>
  <c r="G35" i="9"/>
  <c r="F35" i="9"/>
  <c r="E35" i="9"/>
  <c r="D35" i="9"/>
  <c r="C35" i="9"/>
  <c r="H27" i="9"/>
  <c r="G27" i="9"/>
  <c r="F27" i="9"/>
  <c r="E27" i="9"/>
  <c r="D27" i="9"/>
  <c r="C27" i="9"/>
  <c r="H24" i="9"/>
  <c r="G24" i="9"/>
  <c r="F24" i="9"/>
  <c r="E24" i="9"/>
  <c r="D24" i="9"/>
  <c r="C24" i="9"/>
  <c r="H18" i="9"/>
  <c r="G18" i="9"/>
  <c r="F18" i="9"/>
  <c r="E18" i="9"/>
  <c r="D18" i="9"/>
  <c r="C18" i="9"/>
  <c r="H15" i="9"/>
  <c r="G15" i="9"/>
  <c r="F15" i="9"/>
  <c r="E15" i="9"/>
  <c r="D15" i="9"/>
  <c r="C15" i="9"/>
  <c r="H12" i="9"/>
  <c r="G12" i="9"/>
  <c r="F12" i="9"/>
  <c r="E12" i="9"/>
  <c r="D12" i="9"/>
  <c r="C12" i="9"/>
  <c r="H9" i="9"/>
  <c r="G9" i="9"/>
  <c r="F9" i="9"/>
  <c r="E9" i="9"/>
  <c r="D9" i="9"/>
  <c r="C9" i="9"/>
  <c r="C69" i="48"/>
</calcChain>
</file>

<file path=xl/sharedStrings.xml><?xml version="1.0" encoding="utf-8"?>
<sst xmlns="http://schemas.openxmlformats.org/spreadsheetml/2006/main" count="3725" uniqueCount="1494">
  <si>
    <t>FY23 Sustainability Data Pack</t>
  </si>
  <si>
    <t xml:space="preserve">`
</t>
  </si>
  <si>
    <t>Sustained Value</t>
  </si>
  <si>
    <t>Thriving People</t>
  </si>
  <si>
    <t>Enriched Environment</t>
  </si>
  <si>
    <t>Disclosure Frameworks</t>
  </si>
  <si>
    <t>Energy</t>
  </si>
  <si>
    <t>Water</t>
  </si>
  <si>
    <t>Materials</t>
  </si>
  <si>
    <t>GHG Emissions</t>
  </si>
  <si>
    <t>Portfolio Summary</t>
  </si>
  <si>
    <t>Future-enabled customers</t>
  </si>
  <si>
    <t>Strong Communities</t>
  </si>
  <si>
    <t>Dexus Industria REIT (DXI)</t>
  </si>
  <si>
    <t>Dexus Convenience Retail REIT (DXC)</t>
  </si>
  <si>
    <t>Dexus Annual Reporting Suite</t>
  </si>
  <si>
    <t>Acknowledgement of Country</t>
  </si>
  <si>
    <t>Dexus acknowledges the Traditional Custodians of the lands on which we operate and recognise their ongoing connection to land, waters and community. We pay our respects to First Nations Elders past, present and emerging, and remain committed to supporting reconciliation across our business.</t>
  </si>
  <si>
    <t>Important notice</t>
  </si>
  <si>
    <t>While every effort is made to provide accurate and complete information, Dexus does not warrant or represent that the information in this pack is free from errors or omissions or is suitable for your intended use. The information provided in this pack may not be suitable for your specific needs and should not be relied upon by you in substitution of you obtaining independent advice. Subject to any terms implied by law and which cannot be excluded, Dexus accepts no responsibility for any loss, damage, cost or expense (whether direct or indirect) incurred by you as a result of any error, omission or misrepresentation in this presentation. All information in this pack is subject to change without notice. This pack is not an offer or an invitation to acquire Dexus securities or any other financial products in any jurisdictions, and is not a prospectus, product disclosure statements or other offering document under Australian law or any other law. It is for information purposes only.</t>
  </si>
  <si>
    <t>&lt; Home</t>
  </si>
  <si>
    <t>Financial highlights</t>
  </si>
  <si>
    <t>Key metrics</t>
  </si>
  <si>
    <t>FY18</t>
  </si>
  <si>
    <t>FY19</t>
  </si>
  <si>
    <t>FY20</t>
  </si>
  <si>
    <t>FY21</t>
  </si>
  <si>
    <t>FY22</t>
  </si>
  <si>
    <t>FY23</t>
  </si>
  <si>
    <t>Net profit after tax ($m)</t>
  </si>
  <si>
    <t>Adjusted Funds From Operations ($m)</t>
  </si>
  <si>
    <t>Adjusted Funds From Operations (cents per security)</t>
  </si>
  <si>
    <t>Adjusted Funds From Operations per security growth (%)</t>
  </si>
  <si>
    <t>Funds From Operations ($m)</t>
  </si>
  <si>
    <t>Funds From Operations (cents per security)</t>
  </si>
  <si>
    <t>Distribution (cents per security)</t>
  </si>
  <si>
    <t>Return on Contributed Equity (%)</t>
  </si>
  <si>
    <t>NTA per security ($)</t>
  </si>
  <si>
    <r>
      <t>Gearing (look-through)</t>
    </r>
    <r>
      <rPr>
        <vertAlign val="superscript"/>
        <sz val="10"/>
        <color rgb="FF414042"/>
        <rFont val="Arial"/>
        <family val="2"/>
        <scheme val="minor"/>
      </rPr>
      <t>(1)</t>
    </r>
    <r>
      <rPr>
        <sz val="10"/>
        <color rgb="FF414042"/>
        <rFont val="Arial"/>
        <family val="2"/>
        <scheme val="minor"/>
      </rPr>
      <t xml:space="preserve"> (%)</t>
    </r>
  </si>
  <si>
    <r>
      <t>26.9</t>
    </r>
    <r>
      <rPr>
        <vertAlign val="superscript"/>
        <sz val="10"/>
        <color rgb="FF414042"/>
        <rFont val="Arial"/>
        <family val="2"/>
        <scheme val="minor"/>
      </rPr>
      <t>(2)</t>
    </r>
  </si>
  <si>
    <r>
      <t>27.9</t>
    </r>
    <r>
      <rPr>
        <vertAlign val="superscript"/>
        <sz val="10"/>
        <color rgb="FF414042"/>
        <rFont val="Arial"/>
        <family val="2"/>
        <scheme val="minor"/>
      </rPr>
      <t>(3)</t>
    </r>
  </si>
  <si>
    <t>-</t>
  </si>
  <si>
    <t>Average maturity of debt (years)</t>
  </si>
  <si>
    <t>Total security holder return (%)</t>
  </si>
  <si>
    <t>(2). Look-through gearing including Dexus’s share of co-investments in pooled funds was 27.8% as at 30 June 2022.</t>
  </si>
  <si>
    <t>(3). In FY23, pro forma including proceeds and payments for transactions post 30 June 2023 that have settled before 16 August 2023. Excluding these impacts, look-through gearing is 30.3% at 30 June 2023. Look-through gearing including Dexus's share of co-investments in pooled funds is 31.7% at 30 June 2023.</t>
  </si>
  <si>
    <t>1 year</t>
  </si>
  <si>
    <t>3 years*
% p.a.</t>
  </si>
  <si>
    <t>5 years*
% p.a.</t>
  </si>
  <si>
    <t>10 years*
% p.a.</t>
  </si>
  <si>
    <t>Dexus</t>
  </si>
  <si>
    <t xml:space="preserve">S&amp;P/ASX 200 Property Accumulation Index </t>
  </si>
  <si>
    <t>* Annual compound returns.</t>
  </si>
  <si>
    <t>Dexus portfolio snapshot</t>
  </si>
  <si>
    <t>Portfolio value ($A)</t>
  </si>
  <si>
    <t>Dexus portfolio</t>
  </si>
  <si>
    <t>$13.3bn</t>
  </si>
  <si>
    <t>$15.6bn</t>
  </si>
  <si>
    <t>$16.5bn</t>
  </si>
  <si>
    <t>$17.5bn</t>
  </si>
  <si>
    <t>$18.4bn</t>
  </si>
  <si>
    <t>$17.4bn</t>
  </si>
  <si>
    <t>Office</t>
  </si>
  <si>
    <t>$11.0bn</t>
  </si>
  <si>
    <t>$13.2bn</t>
  </si>
  <si>
    <t>$14.2bn</t>
  </si>
  <si>
    <t>$14.0bn</t>
  </si>
  <si>
    <t>$12.3bn</t>
  </si>
  <si>
    <t>Industrial</t>
  </si>
  <si>
    <t>$2.2bn</t>
  </si>
  <si>
    <t>$2.3bn</t>
  </si>
  <si>
    <t>$3.0bn</t>
  </si>
  <si>
    <t>$4.3bn</t>
  </si>
  <si>
    <t>$4.1bn</t>
  </si>
  <si>
    <t>Healthcare</t>
  </si>
  <si>
    <t>$0.1bn</t>
  </si>
  <si>
    <t>$0.5bn</t>
  </si>
  <si>
    <t>$0.6bn</t>
  </si>
  <si>
    <t>$0.4bn</t>
  </si>
  <si>
    <t>Retail</t>
  </si>
  <si>
    <t>$0.2bn</t>
  </si>
  <si>
    <r>
      <t>Other</t>
    </r>
    <r>
      <rPr>
        <vertAlign val="superscript"/>
        <sz val="10"/>
        <color rgb="FF414042"/>
        <rFont val="Arial"/>
        <family val="2"/>
        <scheme val="minor"/>
      </rPr>
      <t>(1)</t>
    </r>
  </si>
  <si>
    <t>Net lettable area (sqm)</t>
  </si>
  <si>
    <r>
      <t>Funds From Operations</t>
    </r>
    <r>
      <rPr>
        <vertAlign val="superscript"/>
        <sz val="10"/>
        <color rgb="FF414042"/>
        <rFont val="Arial"/>
        <family val="2"/>
        <scheme val="minor"/>
      </rPr>
      <t>(2)</t>
    </r>
  </si>
  <si>
    <t>$603.8m</t>
  </si>
  <si>
    <t>$610.5m</t>
  </si>
  <si>
    <t>$671.4m</t>
  </si>
  <si>
    <t>$658.3m</t>
  </si>
  <si>
    <t>$655.6m</t>
  </si>
  <si>
    <t>$597.6m</t>
  </si>
  <si>
    <t>$132.7m</t>
  </si>
  <si>
    <t>$137.3m</t>
  </si>
  <si>
    <t>$124.2m</t>
  </si>
  <si>
    <t>$122.2m</t>
  </si>
  <si>
    <t>$152.4m</t>
  </si>
  <si>
    <t>$163.5m</t>
  </si>
  <si>
    <r>
      <t>Co-investments in pooled funds</t>
    </r>
    <r>
      <rPr>
        <vertAlign val="superscript"/>
        <sz val="10"/>
        <color rgb="FF414042"/>
        <rFont val="Arial"/>
        <family val="2"/>
        <scheme val="minor"/>
      </rPr>
      <t>(7)</t>
    </r>
  </si>
  <si>
    <t>$29.1m</t>
  </si>
  <si>
    <t>$35.9m</t>
  </si>
  <si>
    <t>Like-for-like income growth</t>
  </si>
  <si>
    <r>
      <t>2.4%</t>
    </r>
    <r>
      <rPr>
        <vertAlign val="superscript"/>
        <sz val="10"/>
        <color rgb="FF414042"/>
        <rFont val="Arial"/>
        <family val="2"/>
        <scheme val="minor"/>
      </rPr>
      <t>(3)</t>
    </r>
  </si>
  <si>
    <r>
      <t>2.3%</t>
    </r>
    <r>
      <rPr>
        <vertAlign val="superscript"/>
        <sz val="10"/>
        <color rgb="FF414042"/>
        <rFont val="Arial"/>
        <family val="2"/>
        <scheme val="minor"/>
      </rPr>
      <t>(3)</t>
    </r>
  </si>
  <si>
    <r>
      <t>2.7%</t>
    </r>
    <r>
      <rPr>
        <vertAlign val="superscript"/>
        <sz val="10"/>
        <color rgb="FF414042"/>
        <rFont val="Arial"/>
        <family val="2"/>
        <scheme val="minor"/>
      </rPr>
      <t>(3)</t>
    </r>
  </si>
  <si>
    <r>
      <t>8.0%</t>
    </r>
    <r>
      <rPr>
        <vertAlign val="superscript"/>
        <sz val="10"/>
        <color rgb="FF414042"/>
        <rFont val="Arial"/>
        <family val="2"/>
        <scheme val="minor"/>
      </rPr>
      <t>(4)</t>
    </r>
  </si>
  <si>
    <r>
      <t>(2.1)%</t>
    </r>
    <r>
      <rPr>
        <vertAlign val="superscript"/>
        <sz val="10"/>
        <color rgb="FF414042"/>
        <rFont val="Arial"/>
        <family val="2"/>
        <scheme val="minor"/>
      </rPr>
      <t>(6)</t>
    </r>
  </si>
  <si>
    <r>
      <t>3.7%</t>
    </r>
    <r>
      <rPr>
        <vertAlign val="superscript"/>
        <sz val="10"/>
        <color rgb="FF414042"/>
        <rFont val="Arial"/>
        <family val="2"/>
        <scheme val="minor"/>
      </rPr>
      <t>(6)</t>
    </r>
  </si>
  <si>
    <r>
      <t>3.1%</t>
    </r>
    <r>
      <rPr>
        <vertAlign val="superscript"/>
        <sz val="10"/>
        <color rgb="FF414042"/>
        <rFont val="Arial"/>
        <family val="2"/>
        <scheme val="minor"/>
      </rPr>
      <t>(5)</t>
    </r>
  </si>
  <si>
    <t>Occupancy (by income)</t>
  </si>
  <si>
    <t>Occupancy (by area)</t>
  </si>
  <si>
    <t>Lease duration (by income)</t>
  </si>
  <si>
    <t>4.6 years</t>
  </si>
  <si>
    <t>4.4 years</t>
  </si>
  <si>
    <t>4.2 years</t>
  </si>
  <si>
    <t>4.7 years</t>
  </si>
  <si>
    <t>4.8 years</t>
  </si>
  <si>
    <t>4.1 years</t>
  </si>
  <si>
    <t>Weighted average capitalisation rate</t>
  </si>
  <si>
    <t>1-year total return</t>
  </si>
  <si>
    <t>(1). Includes investments in DREP1, real estate securities funds and from FY23 infrastructure.</t>
  </si>
  <si>
    <t>(3). Including rent relief and provision for expected credit losses effective LFL growth was FY20 +2.4%, FY21 +0.9% and FY22 +4.4%.</t>
  </si>
  <si>
    <t>(4). Excluding one-off income in FY19 was 2.5%.</t>
  </si>
  <si>
    <t>(5). In FY22, LFL income excludes business parks, rent relief and provision for expected credit losses. Including business parks, effective LFL was 2.1% and face LFL was +4.0%. Including business parks, rent relief and provision for expected credit losses, effective LFL was +2.4% and face LFL was +4.1%.</t>
  </si>
  <si>
    <t>(6). In FY20 and FY21 excluded rent relief and provision for expected credit losses, including those impacts effective LFL growth was FY20 +0.1%, FY21 +4.5%.</t>
  </si>
  <si>
    <t>(7). Includes distribution income from Dexus’s co-investment stakes in pooled funds and excludes joint venture and partnership income which is proportionately consolidated in Note 1 Operating Segments within Dexus’s Financial Statements.</t>
  </si>
  <si>
    <t>Capital management</t>
  </si>
  <si>
    <r>
      <t>Cost of debt</t>
    </r>
    <r>
      <rPr>
        <vertAlign val="superscript"/>
        <sz val="10"/>
        <color rgb="FF414042"/>
        <rFont val="Arial"/>
        <family val="2"/>
        <scheme val="minor"/>
      </rPr>
      <t>(1)</t>
    </r>
  </si>
  <si>
    <t>Average maturity of debt</t>
  </si>
  <si>
    <t>7.0 years</t>
  </si>
  <si>
    <t>6.7 years</t>
  </si>
  <si>
    <t>6.9 years</t>
  </si>
  <si>
    <t>6.2 years</t>
  </si>
  <si>
    <t>5.5 years</t>
  </si>
  <si>
    <t>5.1 years</t>
  </si>
  <si>
    <r>
      <t>Hedged debt (including caps)</t>
    </r>
    <r>
      <rPr>
        <vertAlign val="superscript"/>
        <sz val="10"/>
        <color rgb="FF414042"/>
        <rFont val="Arial"/>
        <family val="2"/>
        <scheme val="minor"/>
      </rPr>
      <t>(2)</t>
    </r>
  </si>
  <si>
    <r>
      <t>Gearing (look-through)</t>
    </r>
    <r>
      <rPr>
        <vertAlign val="superscript"/>
        <sz val="10"/>
        <color rgb="FF414042"/>
        <rFont val="Arial"/>
        <family val="2"/>
        <scheme val="minor"/>
      </rPr>
      <t>(3)</t>
    </r>
  </si>
  <si>
    <r>
      <t>24.3%</t>
    </r>
    <r>
      <rPr>
        <vertAlign val="superscript"/>
        <sz val="10"/>
        <color rgb="FF414042"/>
        <rFont val="Arial"/>
        <family val="2"/>
        <scheme val="minor"/>
      </rPr>
      <t>(4)</t>
    </r>
  </si>
  <si>
    <r>
      <t>26.9%</t>
    </r>
    <r>
      <rPr>
        <vertAlign val="superscript"/>
        <sz val="10"/>
        <color rgb="FF414042"/>
        <rFont val="Arial"/>
        <family val="2"/>
        <scheme val="minor"/>
      </rPr>
      <t>(5)</t>
    </r>
  </si>
  <si>
    <r>
      <t>27.9%</t>
    </r>
    <r>
      <rPr>
        <vertAlign val="superscript"/>
        <sz val="10"/>
        <color rgb="FF414042"/>
        <rFont val="Arial"/>
        <family val="2"/>
        <scheme val="minor"/>
      </rPr>
      <t>(6)</t>
    </r>
  </si>
  <si>
    <r>
      <t>Headroom</t>
    </r>
    <r>
      <rPr>
        <vertAlign val="superscript"/>
        <sz val="10"/>
        <color rgb="FF414042"/>
        <rFont val="Arial"/>
        <family val="2"/>
        <scheme val="minor"/>
      </rPr>
      <t>(6)</t>
    </r>
  </si>
  <si>
    <t>$0.9bn</t>
  </si>
  <si>
    <t>$1.0bn</t>
  </si>
  <si>
    <t>$1.6bn</t>
  </si>
  <si>
    <t>$1.1bn</t>
  </si>
  <si>
    <t>$1.9bn</t>
  </si>
  <si>
    <t>$2.5bn</t>
  </si>
  <si>
    <t>S&amp;P/Moody’s credit rating</t>
  </si>
  <si>
    <t>A-/A3</t>
  </si>
  <si>
    <t>(1). Weighted average for the year, inclusive of fees and margins on a drawn basis.</t>
  </si>
  <si>
    <t>(2). Average for the year.</t>
  </si>
  <si>
    <t>(4). Pro forma including proceeds and payments for transactions post 30 June 2020 that were expected to settle before 30 September 2020. Look-through gearing 
at 30 June 2020 was 26.3%.</t>
  </si>
  <si>
    <t>(5). Look-through gearing including Dexus’s share of co-investments in pooled funds was 27.8% at 30 June 2022.</t>
  </si>
  <si>
    <t>(6). Pro forma including proceeds and payments for transactions post 30 June 2023 that have settled before 16 August 2023. Excluding these impacts, look-through gearing is 30.3% at 30 June 2023. Look-through gearing includes these impacts and Dexus's share of co-investments in pooled funds is 31.7% at 
30 June 2023.</t>
  </si>
  <si>
    <t>Diversified mix of debt</t>
  </si>
  <si>
    <t>Type of Debt</t>
  </si>
  <si>
    <t>Per cent</t>
  </si>
  <si>
    <t>Bank facilities</t>
  </si>
  <si>
    <t>Commercial paper</t>
  </si>
  <si>
    <t>MTN</t>
  </si>
  <si>
    <t>USPP</t>
  </si>
  <si>
    <t>Exchangeable Notes</t>
  </si>
  <si>
    <r>
      <t>Debt maturity profile</t>
    </r>
    <r>
      <rPr>
        <vertAlign val="superscript"/>
        <sz val="12"/>
        <color rgb="FF414042"/>
        <rFont val="Arial"/>
        <family val="2"/>
        <scheme val="minor"/>
      </rPr>
      <t>(1)</t>
    </r>
  </si>
  <si>
    <t>$m</t>
  </si>
  <si>
    <t>DCM</t>
  </si>
  <si>
    <t>Bank</t>
  </si>
  <si>
    <t>FY24</t>
  </si>
  <si>
    <t>FY25</t>
  </si>
  <si>
    <t>FY26</t>
  </si>
  <si>
    <t>FY27</t>
  </si>
  <si>
    <t>FY28</t>
  </si>
  <si>
    <t>FY29</t>
  </si>
  <si>
    <t>FY30</t>
  </si>
  <si>
    <t>FY31</t>
  </si>
  <si>
    <t>FY32</t>
  </si>
  <si>
    <t>FY33</t>
  </si>
  <si>
    <t>FY34</t>
  </si>
  <si>
    <t>FY35</t>
  </si>
  <si>
    <t>FY36</t>
  </si>
  <si>
    <t>FY37</t>
  </si>
  <si>
    <t>FY38</t>
  </si>
  <si>
    <t>FY39</t>
  </si>
  <si>
    <t xml:space="preserve">(1). FY24 includes $325 million Exchangeable Notes based on investor put date. </t>
  </si>
  <si>
    <t>Hedged profile</t>
  </si>
  <si>
    <t>Net fixed debt</t>
  </si>
  <si>
    <r>
      <t>Exchangeable Notes</t>
    </r>
    <r>
      <rPr>
        <b/>
        <vertAlign val="superscript"/>
        <sz val="10"/>
        <color rgb="FF414042"/>
        <rFont val="Arial"/>
        <family val="2"/>
        <scheme val="minor"/>
      </rPr>
      <t>(1)</t>
    </r>
  </si>
  <si>
    <t>Interest rate swaps</t>
  </si>
  <si>
    <t>Interest rate caps</t>
  </si>
  <si>
    <t>Weighted average hedge rate (excl margin)</t>
  </si>
  <si>
    <r>
      <t>Debt facilities</t>
    </r>
    <r>
      <rPr>
        <b/>
        <vertAlign val="superscript"/>
        <sz val="15"/>
        <color theme="3"/>
        <rFont val="Arial"/>
        <family val="2"/>
        <scheme val="minor"/>
      </rPr>
      <t>(1)</t>
    </r>
  </si>
  <si>
    <t>Facility limit</t>
  </si>
  <si>
    <t>Drawn</t>
  </si>
  <si>
    <t>Maturity</t>
  </si>
  <si>
    <t>Currency</t>
  </si>
  <si>
    <t>(A$m)</t>
  </si>
  <si>
    <t>dates</t>
  </si>
  <si>
    <t>Bilateral bank debt</t>
  </si>
  <si>
    <t>A$</t>
  </si>
  <si>
    <r>
      <t>Commercial paper</t>
    </r>
    <r>
      <rPr>
        <vertAlign val="superscript"/>
        <sz val="10"/>
        <color rgb="FF414042"/>
        <rFont val="Arial"/>
        <family val="2"/>
        <scheme val="minor"/>
      </rPr>
      <t>(2)</t>
    </r>
  </si>
  <si>
    <t>Medium term notes</t>
  </si>
  <si>
    <r>
      <t>US senior notes (USPP)</t>
    </r>
    <r>
      <rPr>
        <vertAlign val="superscript"/>
        <sz val="10"/>
        <color rgb="FF414042"/>
        <rFont val="Arial"/>
        <family val="2"/>
        <scheme val="minor"/>
      </rPr>
      <t>(3)</t>
    </r>
  </si>
  <si>
    <t>Series 1</t>
  </si>
  <si>
    <t>Jul-23 - Jul-28</t>
  </si>
  <si>
    <t>US$</t>
  </si>
  <si>
    <t>Series 2</t>
  </si>
  <si>
    <t>Feb-24 - Feb-27</t>
  </si>
  <si>
    <t>Series 3</t>
  </si>
  <si>
    <t>Dec-24 - Dec-26</t>
  </si>
  <si>
    <t>Series 4</t>
  </si>
  <si>
    <t>Series 5</t>
  </si>
  <si>
    <t>Nov-29 - Nov-32</t>
  </si>
  <si>
    <t>Series 6</t>
  </si>
  <si>
    <r>
      <t>Exchangeable notes</t>
    </r>
    <r>
      <rPr>
        <vertAlign val="superscript"/>
        <sz val="10"/>
        <color rgb="FF414042"/>
        <rFont val="Arial"/>
        <family val="2"/>
        <scheme val="minor"/>
      </rPr>
      <t>(4)</t>
    </r>
  </si>
  <si>
    <t>Subtotal</t>
  </si>
  <si>
    <t>Currency translation and fair value adjustments</t>
  </si>
  <si>
    <t>Deferred borrowing costs and debt modifications</t>
  </si>
  <si>
    <r>
      <t>Exchangeable Notes</t>
    </r>
    <r>
      <rPr>
        <vertAlign val="superscript"/>
        <sz val="10"/>
        <color rgb="FF414042"/>
        <rFont val="Arial"/>
        <family val="2"/>
        <scheme val="minor"/>
      </rPr>
      <t>(4)</t>
    </r>
    <r>
      <rPr>
        <sz val="10"/>
        <color rgb="FF414042"/>
        <rFont val="Arial"/>
        <family val="2"/>
        <scheme val="minor"/>
      </rPr>
      <t xml:space="preserve"> adjustments</t>
    </r>
  </si>
  <si>
    <t>Total interest-bearing liabilities</t>
  </si>
  <si>
    <t>Bank guarantees facilities (including utilised)</t>
  </si>
  <si>
    <t>Cash</t>
  </si>
  <si>
    <t>Headroom including cash</t>
  </si>
  <si>
    <t xml:space="preserve">(1). Does not include debt facilities in equity accounted investments or Dexus's share of co-investments in pooled funds. </t>
  </si>
  <si>
    <t>(2). Based on maturity date of commercial paper standby facility.</t>
  </si>
  <si>
    <t>(3). USPP US$ amount shown at the cross-currency swap contract rate.</t>
  </si>
  <si>
    <t>(4). Based on investor put date in FY24.</t>
  </si>
  <si>
    <t>Workforce statistics</t>
  </si>
  <si>
    <t>By employment type (FTEs)</t>
  </si>
  <si>
    <t>Gender</t>
  </si>
  <si>
    <r>
      <t>Permanent full-time</t>
    </r>
    <r>
      <rPr>
        <vertAlign val="superscript"/>
        <sz val="10"/>
        <color rgb="FF414042"/>
        <rFont val="Arial"/>
        <family val="2"/>
        <scheme val="minor"/>
      </rPr>
      <t>(1)</t>
    </r>
  </si>
  <si>
    <t>Female</t>
  </si>
  <si>
    <t>Male</t>
  </si>
  <si>
    <t>All</t>
  </si>
  <si>
    <r>
      <t>Fixed term full-time</t>
    </r>
    <r>
      <rPr>
        <vertAlign val="superscript"/>
        <sz val="10"/>
        <color rgb="FF414042"/>
        <rFont val="Arial"/>
        <family val="2"/>
        <scheme val="minor"/>
      </rPr>
      <t>(1)</t>
    </r>
  </si>
  <si>
    <r>
      <t>Permanent part-time</t>
    </r>
    <r>
      <rPr>
        <vertAlign val="superscript"/>
        <sz val="10"/>
        <color rgb="FF414042"/>
        <rFont val="Arial"/>
        <family val="2"/>
        <scheme val="minor"/>
      </rPr>
      <t>(1)</t>
    </r>
  </si>
  <si>
    <r>
      <t>Fixed term part-time</t>
    </r>
    <r>
      <rPr>
        <vertAlign val="superscript"/>
        <sz val="10"/>
        <color rgb="FF414042"/>
        <rFont val="Arial"/>
        <family val="2"/>
        <scheme val="minor"/>
      </rPr>
      <t>(1)</t>
    </r>
  </si>
  <si>
    <t>Contractor</t>
  </si>
  <si>
    <t>–</t>
  </si>
  <si>
    <t>Casual</t>
  </si>
  <si>
    <t>Total workforce</t>
  </si>
  <si>
    <r>
      <t>Contingent workers</t>
    </r>
    <r>
      <rPr>
        <b/>
        <vertAlign val="superscript"/>
        <sz val="10"/>
        <color rgb="FF414042"/>
        <rFont val="Arial"/>
        <family val="2"/>
        <scheme val="minor"/>
      </rPr>
      <t>(2)</t>
    </r>
  </si>
  <si>
    <t>Workforce by Location (%)</t>
  </si>
  <si>
    <t>Australia</t>
  </si>
  <si>
    <t>NSW</t>
  </si>
  <si>
    <t>QLD</t>
  </si>
  <si>
    <t>VIC</t>
  </si>
  <si>
    <t>WA</t>
  </si>
  <si>
    <t>New Zealand</t>
  </si>
  <si>
    <t>Auckland</t>
  </si>
  <si>
    <t>Wellington</t>
  </si>
  <si>
    <t>(1). From FY18, Dexus separated reporting of permanent and fixed-term employees.</t>
  </si>
  <si>
    <t xml:space="preserve">(2). Corporate contractors, agency temps or consultants that performed work on a time and materials basis (e.g. a project with a defined beginning and end date). A ‘corporate contractor’ is an individual contracted by Dexus to perform work prescribed by Dexus, usually at a Dexus corporate office location. Corporate contractors generally cannot be replaced with a new individual performing the same work, without terminating the existing contract and creating a new contract for the new individual. Using terminology within the reporting standard GRI 403: Occupational Health and Safety 2018, corporate contractors are characterised by Dexus having both control of work and control of the workplace. </t>
  </si>
  <si>
    <t>Gender diversity in the workforce (number)</t>
  </si>
  <si>
    <t>All employees (FTE)</t>
  </si>
  <si>
    <t>All employees (Headcount)</t>
  </si>
  <si>
    <r>
      <t xml:space="preserve">Gender diversity in management (number) </t>
    </r>
    <r>
      <rPr>
        <b/>
        <vertAlign val="superscript"/>
        <sz val="10"/>
        <color rgb="FF414042"/>
        <rFont val="Arial"/>
        <family val="2"/>
        <scheme val="minor"/>
      </rPr>
      <t>(1,2)</t>
    </r>
  </si>
  <si>
    <t>Employees in senior management (FTE)</t>
  </si>
  <si>
    <r>
      <t>–</t>
    </r>
    <r>
      <rPr>
        <vertAlign val="superscript"/>
        <sz val="10"/>
        <color rgb="FF414042"/>
        <rFont val="Arial"/>
        <family val="2"/>
        <scheme val="minor"/>
      </rPr>
      <t>(1)</t>
    </r>
  </si>
  <si>
    <t>Employees in senior management (Headcount)</t>
  </si>
  <si>
    <t>Employees in executive team (Headcount)</t>
  </si>
  <si>
    <t>Employees at all management levels (Headcount)</t>
  </si>
  <si>
    <t>Dexus workforce by gender (%)</t>
  </si>
  <si>
    <r>
      <t xml:space="preserve">Gender diversity in management (%) </t>
    </r>
    <r>
      <rPr>
        <b/>
        <vertAlign val="superscript"/>
        <sz val="10"/>
        <color rgb="FF414042"/>
        <rFont val="Arial"/>
        <family val="2"/>
        <scheme val="minor"/>
      </rPr>
      <t>(1,2)</t>
    </r>
  </si>
  <si>
    <t>Employees across all management (Headcount)</t>
  </si>
  <si>
    <t>Board gender diversity (%)</t>
  </si>
  <si>
    <t>Percentage of Non-Executive Directors</t>
  </si>
  <si>
    <t>(1). Prior to FY19, Dexus reported on gender diversity in senior management based on FTE. From FY19, Dexus reports on gender diversity across a broader range of management levels based on headcount and will no longer provide reporting on gender diversity using FTE. The use of headcount is consistent with the standards used by the Australian Government Workplace Gender Equality Agency and with other diversity metrics reported by Dexus.</t>
  </si>
  <si>
    <t>(2). FY23 data on gender diversity in senior management has been independently assured.</t>
  </si>
  <si>
    <t>Commentary and methodology</t>
  </si>
  <si>
    <t>All people data is taken from each year’s headcount report as at 30 June, produced by Dexus People and Culture.
‘Senior management’ includes executive management and senior management positions within the Dexus workforce. Executive management and senior management positions include Dexus employees whose role is mapped to one of the following four occupational categories: ‘CEO/head of business’, ‘KMP (key management personnel)’, ‘other executives/general managers’, and ‘senior managers’, as outlined within worker classification guidance Standardised occupational categories of managers: February 2018 published by the Australian Government’s Workplace Gender Equality Agency (WGEA). ‘Non-Executive Directors’ are independent directors of DXFM and does not include the CEO who is counted in the senior management team for the purposes of workforce reporting.</t>
  </si>
  <si>
    <t>Cultural diversity</t>
  </si>
  <si>
    <t>Main cultural / ethnic identity</t>
  </si>
  <si>
    <t>% of survey respondents</t>
  </si>
  <si>
    <t>Australian</t>
  </si>
  <si>
    <t>British</t>
  </si>
  <si>
    <t>Chinese Asian</t>
  </si>
  <si>
    <t>Multi-ethnic</t>
  </si>
  <si>
    <t>Mainland South East Asia</t>
  </si>
  <si>
    <t>New Zealandar</t>
  </si>
  <si>
    <t>Southern Asian</t>
  </si>
  <si>
    <t>Western European</t>
  </si>
  <si>
    <t>Eastern European</t>
  </si>
  <si>
    <t>Southern European</t>
  </si>
  <si>
    <t>Maritime South East Asian</t>
  </si>
  <si>
    <t>Southern and East African</t>
  </si>
  <si>
    <t>Other</t>
  </si>
  <si>
    <t>Irish</t>
  </si>
  <si>
    <t>North African and Middle Eastern</t>
  </si>
  <si>
    <t>Arab</t>
  </si>
  <si>
    <t>Northern European</t>
  </si>
  <si>
    <t>Other North East Asian</t>
  </si>
  <si>
    <t>Southern Eastern European</t>
  </si>
  <si>
    <t>South American</t>
  </si>
  <si>
    <t>North American</t>
  </si>
  <si>
    <t>Jewish</t>
  </si>
  <si>
    <t>Polynesian</t>
  </si>
  <si>
    <t>Aboriginal/Torres Strait Islander</t>
  </si>
  <si>
    <t>Commentary</t>
  </si>
  <si>
    <t>Data is sourced from Dexus’s May 2022 internal employee Pulse survey, which asked employees “How would you describe your own MAIN identity in cultural/ethnic terms?” Of the 643 employees invited to respond to the survey, 522 (81%) employees provided a response to this question (including employees who selected “Prefer not to say”).</t>
  </si>
  <si>
    <t>Country of origin</t>
  </si>
  <si>
    <t>Country / region of birth</t>
  </si>
  <si>
    <t>Other country not listed</t>
  </si>
  <si>
    <t>Chinese Asia (includes Mongolia)</t>
  </si>
  <si>
    <t>Southern and East Africa</t>
  </si>
  <si>
    <t>Southern Asia</t>
  </si>
  <si>
    <t>Maritime South-East Asia</t>
  </si>
  <si>
    <t>Mainland South-East Asia</t>
  </si>
  <si>
    <t>Ireland</t>
  </si>
  <si>
    <t>Western Europe</t>
  </si>
  <si>
    <t>Eastern Europe</t>
  </si>
  <si>
    <t>South America</t>
  </si>
  <si>
    <t>Japan and the Koreas</t>
  </si>
  <si>
    <t>United Kingdom, Channel Islands and Isle of Man</t>
  </si>
  <si>
    <t>Middle East</t>
  </si>
  <si>
    <t>South Eastern Europe</t>
  </si>
  <si>
    <t>Northern America</t>
  </si>
  <si>
    <t>Northern Europe</t>
  </si>
  <si>
    <t>North Africa</t>
  </si>
  <si>
    <t>Melanesia</t>
  </si>
  <si>
    <t>Data is sourced from Dexus’s May 2022 internal employee Pulse survey, which asked employees “Which country where you born in?” Of the 643 employees asked to respond to the survey, 522 (81%) employees provided a response to this question (including employees who selected “Prefer not to say”).</t>
  </si>
  <si>
    <t>Age diversity</t>
  </si>
  <si>
    <t>Employee age range (% by headcount)</t>
  </si>
  <si>
    <t>Employees under 30 years old</t>
  </si>
  <si>
    <t>Employees 30 to 50 years old</t>
  </si>
  <si>
    <t>Employees over 50 years old</t>
  </si>
  <si>
    <t>Leave and absenteeism</t>
  </si>
  <si>
    <t>Metric</t>
  </si>
  <si>
    <t>Leave days taken (days)</t>
  </si>
  <si>
    <t>Annual leave</t>
  </si>
  <si>
    <t>Long service leave</t>
  </si>
  <si>
    <t>Parental leave unpaid</t>
  </si>
  <si>
    <t>Parental leave paid</t>
  </si>
  <si>
    <t>Sick and carer’s leave</t>
  </si>
  <si>
    <t>‘Dexus days’</t>
  </si>
  <si>
    <t>Leave without pay</t>
  </si>
  <si>
    <t>Other leave</t>
  </si>
  <si>
    <t>Absenteeism</t>
  </si>
  <si>
    <r>
      <t>Absentee Rate (sick days lost per FTE)</t>
    </r>
    <r>
      <rPr>
        <vertAlign val="superscript"/>
        <sz val="10"/>
        <color rgb="FF414042"/>
        <rFont val="Arial"/>
        <family val="2"/>
        <scheme val="minor"/>
      </rPr>
      <t>(1)</t>
    </r>
  </si>
  <si>
    <t>(1). FY23 data independently assured.</t>
  </si>
  <si>
    <t>Leave data is gathered for each reporting period from payroll system records. The data is consolidated into the categories displayed in the report as follows:
- Long service leave: Long service leave only
- Parental leave unpaid: Parental leave unpaid only
- Parental leave paid: Primary and non-primary paid parental leave
- Sick and carer’s leave: Sick leave, carer’s leave only
- Dexus Days: additional annual leave
- Leave without pay: Leave without pay only
- Other leave: Study leave, volunteer leave, jury duty, special bereavement or compassionate leave, and purchased leave</t>
  </si>
  <si>
    <t>Definitions</t>
  </si>
  <si>
    <t>Absentee Rate (AR) – the number of personal leave days per full time equivalent workers employed is calculated as follows: Absentee Rate = (Total number of Personal Leave days taken) / (Closing FTE)</t>
  </si>
  <si>
    <t>Work health and safety</t>
  </si>
  <si>
    <t>Dexus employee WHS incidents</t>
  </si>
  <si>
    <t>Recorded injuries</t>
  </si>
  <si>
    <t> 8</t>
  </si>
  <si>
    <t>Lost-time injuries/diseases</t>
  </si>
  <si>
    <t> 0</t>
  </si>
  <si>
    <t>Cases of work-related ill health</t>
  </si>
  <si>
    <t xml:space="preserve"> 0 </t>
  </si>
  <si>
    <t>Fatalities</t>
  </si>
  <si>
    <t>Lost Time Injury Incidence Rate (LTIIR)</t>
  </si>
  <si>
    <r>
      <t>Lost Time Injury Frequency Rate (LTIFR)</t>
    </r>
    <r>
      <rPr>
        <vertAlign val="superscript"/>
        <sz val="10"/>
        <color rgb="FF414042"/>
        <rFont val="Arial"/>
        <family val="2"/>
        <scheme val="minor"/>
      </rPr>
      <t>(1)</t>
    </r>
  </si>
  <si>
    <t>Occupational disease rate (occurrences per million hours worked)</t>
  </si>
  <si>
    <t>Lost day rate (days lost per million hours worked)</t>
  </si>
  <si>
    <r>
      <t>Site-based contractor WHS incidents</t>
    </r>
    <r>
      <rPr>
        <b/>
        <vertAlign val="superscript"/>
        <sz val="10"/>
        <color rgb="FF414042"/>
        <rFont val="Arial"/>
        <family val="2"/>
        <scheme val="minor"/>
      </rPr>
      <t>(2)</t>
    </r>
  </si>
  <si>
    <t>Lost time injuries</t>
  </si>
  <si>
    <t>LTIFR</t>
  </si>
  <si>
    <t>1.04 </t>
  </si>
  <si>
    <t>Recorded hours worked</t>
  </si>
  <si>
    <t>Employee relations matters</t>
  </si>
  <si>
    <t>Fraud, bribery and corruption</t>
  </si>
  <si>
    <t>Discrimination</t>
  </si>
  <si>
    <t>Privacy</t>
  </si>
  <si>
    <t>Other Whistleblower matters</t>
  </si>
  <si>
    <t>Other Employee Code of Conduct breaches</t>
  </si>
  <si>
    <r>
      <t>–</t>
    </r>
    <r>
      <rPr>
        <vertAlign val="superscript"/>
        <sz val="10"/>
        <color rgb="FF414042"/>
        <rFont val="Arial"/>
        <family val="2"/>
        <scheme val="minor"/>
      </rPr>
      <t>3</t>
    </r>
  </si>
  <si>
    <t>(2). Dexus commenced public reporting of site-based contractor WHS incidents in FY20.</t>
  </si>
  <si>
    <t>(3). Prior to FY19, employee relations matters were reported collectively as per the ‘employee relations matters’ row at the bottom of the table. There is no reporting for employee relations matters from FY19 because the matters are now reported according to the more detailed categories provided.</t>
  </si>
  <si>
    <t>Work health and safety (WHS) incidents account for all recorded incidents pertaining to Dexus employees and includes corporate contractors. The system of rules applied in recording and reporting accident statistics include Australian Standard 1885.1 1990, Workplace injury and disease recording standard as well as definitions within GRI 403: Occupational Health and Safety 2018, from the Global Reporting Initiative (GRI) Standards.</t>
  </si>
  <si>
    <t>Definitions for Work Health and Safety Metrics</t>
  </si>
  <si>
    <t>Term</t>
  </si>
  <si>
    <t>Description</t>
  </si>
  <si>
    <t>Fatalities that occur as a result of an injury or disease occurrence.</t>
  </si>
  <si>
    <t>Lost day rate (LDR)</t>
  </si>
  <si>
    <t>The number of days lost to injuries/diseases for each one million hours worked is calculated as follows:</t>
  </si>
  <si>
    <t>LDR =</t>
  </si>
  <si>
    <t>Days lost due to injuries/diseases</t>
  </si>
  <si>
    <t xml:space="preserve"> ×1,000,000</t>
  </si>
  <si>
    <t>number of hours worked</t>
  </si>
  <si>
    <t>Lost Time Injury Frequency Rate (LTIFR)</t>
  </si>
  <si>
    <t>The number of occurrences of injury or disease for each one million hours worked is calculated as follows:</t>
  </si>
  <si>
    <t>LTIFR =</t>
  </si>
  <si>
    <t>number of lost time injuries/diseases</t>
  </si>
  <si>
    <t>The number of occurrences of injury/disease for each one hundred full time equivalent employees is calculated as follows:</t>
  </si>
  <si>
    <t>LTIIR =</t>
  </si>
  <si>
    <t xml:space="preserve"> ×100</t>
  </si>
  <si>
    <t>number of full-time equivalent employees</t>
  </si>
  <si>
    <t>Those occurrences that resulted in a fatality, permanent disability or time lost from work of one day/shift or more and if the incident relates to a Dexus employee, is recorded via a WorkCover claim.</t>
  </si>
  <si>
    <t>No lost-time injuries/diseases</t>
  </si>
  <si>
    <t>A work-related injury or disease (including a permanent disability or a fatality) that results in one or more days absent from work (not including the day of injury) and is supported by a workers compensation certificate.</t>
  </si>
  <si>
    <t>Number of Dexus employee hours worked in the period</t>
  </si>
  <si>
    <r>
      <t xml:space="preserve">Refers to the total scheduled number of hours worked by all Dexus employees as recorded at 30 June of each year. Dexus offers employees flexible work arrangements and staff are employed under individual contracts that stipulate 38 hours per week for each full-time employee. As Dexus does not track employee working hours and staff do not engage in overtime or shift work, Dexus has defined the ‘number of hours </t>
    </r>
    <r>
      <rPr>
        <sz val="10"/>
        <rFont val="Arial"/>
        <family val="2"/>
        <scheme val="minor"/>
      </rPr>
      <t xml:space="preserve">worked’ as 1,824 hours per annum (equal to 240 days x 7.6 </t>
    </r>
    <r>
      <rPr>
        <sz val="10"/>
        <color rgb="FF414042"/>
        <rFont val="Arial"/>
        <family val="2"/>
        <scheme val="minor"/>
      </rPr>
      <t>hours) per full- time employee.</t>
    </r>
  </si>
  <si>
    <t>Number of full-time equivalent employees (FTEs)</t>
  </si>
  <si>
    <t>Is defined as the number of workers who were employed by Dexus as recorded at 30 June 2022.</t>
  </si>
  <si>
    <t>FTE data for the purpose of these statistics represents the active Dexus workforce, and is based on the metric ‘Total FTE’ as defined by the Australian Public Service Commission, as the number of full-time equivalent employees directly employed by the organisation at a point in time where part-time employees are converted to full-time equivalent based on the hours they work as a proportion of the hours for a full-time employee.</t>
  </si>
  <si>
    <t>Number of workers</t>
  </si>
  <si>
    <t>Is defined as the number of workers who were employed by Dexus as recorded at the end of 30 June 2022.</t>
  </si>
  <si>
    <t>Headcount data for the purpose of these statistics represents the active Dexus workforce and is based on the metric ‘Total Headcount (ongoing)’ as defined by the Australian Public Service Commission, as the number of ongoing employees directly employed by Dexus at the point in time described above.</t>
  </si>
  <si>
    <t>Occupational disease</t>
  </si>
  <si>
    <t>A disease arising from the work situation or activity (such as stress or regular exposure to harmful chemicals), or from a work-related injury.</t>
  </si>
  <si>
    <t>Occupational disease rate (ODR)</t>
  </si>
  <si>
    <t>The number of occurrences of occupational diseases for each one million hours worked is calculated as follows:</t>
  </si>
  <si>
    <t>ODR =</t>
  </si>
  <si>
    <t>number of occurrences of occupational diseases</t>
  </si>
  <si>
    <t>Recorded incidents that resulted in lost time and/or for which first aid or medical treatment was administered. Prior to FY20, lost time injuries were not included in this number.</t>
  </si>
  <si>
    <t>Site-based contractor</t>
  </si>
  <si>
    <t>An individual employed by an organisation other than Dexus, who performs work as directed by their employer at an operational asset controlled by Dexus. In these situations, Dexus generally has a contract with the third-party organisation to provide a service (e.g. cleaning, security), and the third party organisation can select different individuals to provide the service without varying its contract with Dexus. Using terminology within the reporting standard GRI 403: Occupational Health and Safety 2018, site-based contractors are characterised by Dexus having control of the workplace, but not having control over the individual’s work.</t>
  </si>
  <si>
    <t>Recruitment</t>
  </si>
  <si>
    <t>New hires</t>
  </si>
  <si>
    <t>Total number of new hires</t>
  </si>
  <si>
    <t>Collective bargaining arrangements</t>
  </si>
  <si>
    <t>Percentage of total employees eligible for collective bargaining agreements</t>
  </si>
  <si>
    <r>
      <t>Number of employees employed under collective bargaining agreements</t>
    </r>
    <r>
      <rPr>
        <vertAlign val="superscript"/>
        <sz val="10"/>
        <color rgb="FF414042"/>
        <rFont val="Arial"/>
        <family val="2"/>
        <scheme val="minor"/>
      </rPr>
      <t>(1)</t>
    </r>
  </si>
  <si>
    <r>
      <t>Percentage of total employees covered by collective bargaining agreements</t>
    </r>
    <r>
      <rPr>
        <vertAlign val="superscript"/>
        <sz val="10"/>
        <color rgb="FF414042"/>
        <rFont val="Arial"/>
        <family val="2"/>
        <scheme val="minor"/>
      </rPr>
      <t>(1)</t>
    </r>
  </si>
  <si>
    <t>(1.) Dexus does not have any collective agreements as all employees are employed under individual contracts which comply with the National Employment Standards (NES). All employees are covered by an Award or NES. These awards or standards clearly indicate that all employees are free to associate. Dexus places its employees on an individual agreement, which cannot under legislation, remove any rights an employee has under an award for NES.</t>
  </si>
  <si>
    <t>Retention</t>
  </si>
  <si>
    <t>Voluntary turnover rate (%)</t>
  </si>
  <si>
    <t>Executive management</t>
  </si>
  <si>
    <t>Senior management</t>
  </si>
  <si>
    <t>Middle management</t>
  </si>
  <si>
    <t>Professional/technical</t>
  </si>
  <si>
    <t>Administration/operations</t>
  </si>
  <si>
    <t>Total voluntary turnover by gender</t>
  </si>
  <si>
    <t>Total voluntary turnover</t>
  </si>
  <si>
    <t>All turnover (%)</t>
  </si>
  <si>
    <t>All turnover</t>
  </si>
  <si>
    <t>Key talent retention rate (%)</t>
  </si>
  <si>
    <t>Key talent retention</t>
  </si>
  <si>
    <t>Parental Leave</t>
  </si>
  <si>
    <t>Parental leave retention rates</t>
  </si>
  <si>
    <t>Employees entitled to take parental leave</t>
  </si>
  <si>
    <r>
      <t>Employees that took parental leave in reporting year</t>
    </r>
    <r>
      <rPr>
        <vertAlign val="superscript"/>
        <sz val="10"/>
        <color rgb="FF414042"/>
        <rFont val="Arial"/>
        <family val="2"/>
        <scheme val="minor"/>
      </rPr>
      <t>(1)</t>
    </r>
  </si>
  <si>
    <r>
      <t>Returned to work in reporting year after parental leave</t>
    </r>
    <r>
      <rPr>
        <vertAlign val="superscript"/>
        <sz val="10"/>
        <color rgb="FF414042"/>
        <rFont val="Arial"/>
        <family val="2"/>
        <scheme val="minor"/>
      </rPr>
      <t>(1)</t>
    </r>
  </si>
  <si>
    <t>(1). From FY19, Dexus reports parental leave and retention rates are based on headcount, prior years are based on FTE.</t>
  </si>
  <si>
    <t>Return to work rate (%)</t>
  </si>
  <si>
    <t>Returned to work after parental leave and remained at Dexus after 12 months (%)</t>
  </si>
  <si>
    <t>The turnover calculation is a count of voluntary departures divided by the count of employees as at 30 June in each year. All relevant headcount data is taken from the headcount reports produced by Dexus People and Culture at 30 June each year. The employee count reflects the total number of people employed by Dexus and accounts for circumstances such as flexible work arrangements and inactive employees on parental leave that are counted in full as departures.</t>
  </si>
  <si>
    <t>Training and development</t>
  </si>
  <si>
    <t>Training hours by work category</t>
  </si>
  <si>
    <t>Total</t>
  </si>
  <si>
    <t>Average training hours by work category</t>
  </si>
  <si>
    <t>Average training hours by gender</t>
  </si>
  <si>
    <r>
      <t>FY23</t>
    </r>
    <r>
      <rPr>
        <b/>
        <vertAlign val="superscript"/>
        <sz val="10"/>
        <color rgb="FF414042"/>
        <rFont val="Arial"/>
        <family val="2"/>
        <scheme val="minor"/>
      </rPr>
      <t>(1)</t>
    </r>
  </si>
  <si>
    <t>Hours of internal and external training</t>
  </si>
  <si>
    <t>Internal</t>
  </si>
  <si>
    <t>External</t>
  </si>
  <si>
    <t>Hours of compliance training</t>
  </si>
  <si>
    <t>Data reviews</t>
  </si>
  <si>
    <t>Data reviews performed (%)</t>
  </si>
  <si>
    <t>(1)  During the year, compliance training courses were digitalised and streamlined, reducing the time to complete.</t>
  </si>
  <si>
    <t>Training data is taken from the training database at the end of each reporting year. Data is categorised and consolidated to provide training hours completed for each category. Data includes compliance training covering Human Rights issues as well as the Dexus Code of Conduct which addresses discrimination, harassment and bullying.</t>
  </si>
  <si>
    <t>During the year, all employees received communication and completed training about policies and procedures related to fraud, anti-corruption and human rights. Employees are required to declare their compliance with Dexus’s Code of Conduct on an annual basis. Anti-corruption policies and procedures are included as part of this compliance. Compliance training is compulsory for every employee.</t>
  </si>
  <si>
    <t>Engagement and flexible working</t>
  </si>
  <si>
    <r>
      <t>FY23</t>
    </r>
    <r>
      <rPr>
        <b/>
        <vertAlign val="superscript"/>
        <sz val="10"/>
        <color rgb="FF414042"/>
        <rFont val="Arial"/>
        <family val="2"/>
        <scheme val="minor"/>
      </rPr>
      <t>(7)</t>
    </r>
  </si>
  <si>
    <t>Employee engagement</t>
  </si>
  <si>
    <r>
      <t>Survey participation rate</t>
    </r>
    <r>
      <rPr>
        <vertAlign val="superscript"/>
        <sz val="10"/>
        <color rgb="FF414042"/>
        <rFont val="Arial"/>
        <family val="2"/>
        <scheme val="minor"/>
      </rPr>
      <t>(1)</t>
    </r>
    <r>
      <rPr>
        <sz val="10"/>
        <color rgb="FF414042"/>
        <rFont val="Arial"/>
        <family val="2"/>
        <scheme val="minor"/>
      </rPr>
      <t xml:space="preserve"> (%)</t>
    </r>
  </si>
  <si>
    <r>
      <t>Engagement rate</t>
    </r>
    <r>
      <rPr>
        <vertAlign val="superscript"/>
        <sz val="10"/>
        <color rgb="FF414042"/>
        <rFont val="Arial"/>
        <family val="2"/>
        <scheme val="minor"/>
      </rPr>
      <t xml:space="preserve">(2, 3) </t>
    </r>
    <r>
      <rPr>
        <sz val="10"/>
        <color rgb="FF414042"/>
        <rFont val="Arial"/>
        <family val="2"/>
        <scheme val="minor"/>
      </rPr>
      <t>(%)</t>
    </r>
  </si>
  <si>
    <r>
      <t>Employee Net Promoter Score</t>
    </r>
    <r>
      <rPr>
        <vertAlign val="superscript"/>
        <sz val="10"/>
        <color rgb="FF414042"/>
        <rFont val="Arial"/>
        <family val="2"/>
        <scheme val="minor"/>
      </rPr>
      <t>(4)</t>
    </r>
  </si>
  <si>
    <t>Flexible working</t>
  </si>
  <si>
    <r>
      <t>No. of formal flexible work arrangements</t>
    </r>
    <r>
      <rPr>
        <vertAlign val="superscript"/>
        <sz val="10"/>
        <color rgb="FF414042"/>
        <rFont val="Arial"/>
        <family val="2"/>
        <scheme val="minor"/>
      </rPr>
      <t>(5)</t>
    </r>
  </si>
  <si>
    <r>
      <t>No. of flexible/hybrid work arrangements</t>
    </r>
    <r>
      <rPr>
        <vertAlign val="superscript"/>
        <sz val="10"/>
        <color rgb="FF414042"/>
        <rFont val="Arial"/>
        <family val="2"/>
        <scheme val="minor"/>
      </rPr>
      <t>(6)</t>
    </r>
  </si>
  <si>
    <t>(1).  Engagement information is sourced directly from internal employee engagement surveys administered during the year. The figures reported above are an average of employee surveys administered during the reporting period.</t>
  </si>
  <si>
    <t>(2). In FY19, Dexus began delivering employee engagement surveys at least twice annually, instead of a larger survey once every two years. Engagement scores reported in FY19 are thus not directly comparable to previous years and should not be considered indicative of a trend.</t>
  </si>
  <si>
    <t>(3). In FY22, Dexus began measuring engagement on a new platform, Culture Amp. The FY22 engagement score is the aggregated measure of five questions, rather than three questions in previous years. The engagement score reported in FY22 are thus not directly comparable to previous years and should not be considered indicative of a trend.</t>
  </si>
  <si>
    <t>(5). The number of flexible work arrangements reported include formal agreements where employees have indicated that they work part-time, work remotely or flexibly according to an agreed schedule, job share, receive extended leave without pay for a period greater than one month, or purchase additional annual leave. The reported figures do not include informal flexible and hybrid work arrangements where employees work remotely or vary their hours of work on an ad hoc basis. All employees are eligible for informal flexible work arrangements and agree such arrangements with their managers as required.</t>
  </si>
  <si>
    <t>(6). The number of flexible/hybrid working arrangements reported includes employees accessing ad-hoc flexibility, usually while still maintaining their normal workload.</t>
  </si>
  <si>
    <t>(7). FY23 engagement scores reflect only Dexus employees prior to the AMPC integration.</t>
  </si>
  <si>
    <t>Remuneration ratios</t>
  </si>
  <si>
    <r>
      <t>Gender pay ratio (base salary)</t>
    </r>
    <r>
      <rPr>
        <b/>
        <vertAlign val="superscript"/>
        <sz val="10"/>
        <color rgb="FF414042"/>
        <rFont val="Arial"/>
        <family val="2"/>
        <scheme val="minor"/>
      </rPr>
      <t>(1)</t>
    </r>
    <r>
      <rPr>
        <b/>
        <sz val="10"/>
        <color rgb="FF414042"/>
        <rFont val="Arial"/>
        <family val="2"/>
        <scheme val="minor"/>
      </rPr>
      <t xml:space="preserve"> by employee band (Male:Female)</t>
    </r>
  </si>
  <si>
    <t>1:1</t>
  </si>
  <si>
    <t>1.1:1</t>
  </si>
  <si>
    <t>0.9:1</t>
  </si>
  <si>
    <t>1.2:1</t>
  </si>
  <si>
    <t>CEO/Employee compensation ratio</t>
  </si>
  <si>
    <t>Ratio of the CEO total annual compensation to the median employee total annual compensation</t>
  </si>
  <si>
    <t>31.2:1</t>
  </si>
  <si>
    <t>36.3:1</t>
  </si>
  <si>
    <t>33.9:1</t>
  </si>
  <si>
    <t>41.6:1</t>
  </si>
  <si>
    <t>39.6:1</t>
  </si>
  <si>
    <t>24.6:1</t>
  </si>
  <si>
    <t>Ratio of the percentage increase in CEO total annual compensation to the percentage increase in median</t>
  </si>
  <si>
    <t>3.3:1</t>
  </si>
  <si>
    <r>
      <t>14:-2</t>
    </r>
    <r>
      <rPr>
        <vertAlign val="superscript"/>
        <sz val="10"/>
        <color rgb="FF414042"/>
        <rFont val="Arial"/>
        <family val="2"/>
        <scheme val="minor"/>
      </rPr>
      <t>(2)</t>
    </r>
  </si>
  <si>
    <t>0:7</t>
  </si>
  <si>
    <r>
      <t>21:-2</t>
    </r>
    <r>
      <rPr>
        <vertAlign val="superscript"/>
        <sz val="10"/>
        <color rgb="FF414042"/>
        <rFont val="Arial"/>
        <family val="2"/>
        <scheme val="minor"/>
      </rPr>
      <t>(2)</t>
    </r>
  </si>
  <si>
    <t>0:5</t>
  </si>
  <si>
    <t>(1). Salary represents an employee’s package including fixed cash and superannuation. Category ratios are calculated by taking the average male salary and comparing it to the average female salary.</t>
  </si>
  <si>
    <t>(2). In FY19 and FY20, the large increase in total number of employees resulted in an overall decrease to median employee total annual compensation based on FY18. This results in a ratio with a negative denominator that cannot be reduced further.</t>
  </si>
  <si>
    <t>Customer experience</t>
  </si>
  <si>
    <t>Customer survey</t>
  </si>
  <si>
    <r>
      <t xml:space="preserve">FY22 </t>
    </r>
    <r>
      <rPr>
        <b/>
        <vertAlign val="superscript"/>
        <sz val="10"/>
        <color theme="0"/>
        <rFont val="Arial"/>
        <family val="2"/>
        <scheme val="minor"/>
      </rPr>
      <t>(1)</t>
    </r>
  </si>
  <si>
    <t>Net Promoter Score (score between -100 and +100)</t>
  </si>
  <si>
    <t>Survey participation rate (%)</t>
  </si>
  <si>
    <t>(1). In FY22 we initiated customer surveys for customers in our healthcare portfolio.</t>
  </si>
  <si>
    <t>Green leases</t>
  </si>
  <si>
    <t>Total portfolio</t>
  </si>
  <si>
    <t>Dexus has a standard green lease clause in new leases across the portfolio and monitors the take-up of this clause by customers across each portfolio.</t>
  </si>
  <si>
    <t>Supply chain</t>
  </si>
  <si>
    <t>Procurement and supply chain monitoring</t>
  </si>
  <si>
    <t>Critical suppliers</t>
  </si>
  <si>
    <t>Critical suppliers % of operational spend</t>
  </si>
  <si>
    <r>
      <t>Supplier Net Promoter Score</t>
    </r>
    <r>
      <rPr>
        <vertAlign val="superscript"/>
        <sz val="10"/>
        <color rgb="FF414042"/>
        <rFont val="Arial"/>
        <family val="2"/>
        <scheme val="minor"/>
      </rPr>
      <t>(1)</t>
    </r>
  </si>
  <si>
    <t>Supplier assessment and monitoring</t>
  </si>
  <si>
    <t>3rd Party ESG Assessments (via EcoVadis)</t>
  </si>
  <si>
    <t>3rd Party ESG Assessments % of operational spend (%)</t>
  </si>
  <si>
    <t>3rd Party Modern Slavery Assessments (via Informed 365)</t>
  </si>
  <si>
    <t>Contractor monitoring spot checks conducted</t>
  </si>
  <si>
    <t>Contractor monitoring coverage of operational spend (%)</t>
  </si>
  <si>
    <t>Supplier management engagement assessment response rate (%)</t>
  </si>
  <si>
    <t>Supplier management engagement assessment coverage of operational spend (%)</t>
  </si>
  <si>
    <t>Supplier employee engagement assessment response rate (%)</t>
  </si>
  <si>
    <t>(1). Net Promoter Score is based on a range of -100 to +100.</t>
  </si>
  <si>
    <t>Operational spend is defined as spend which is procured and voluntarily engaged. We define a critical supplier as a material outsourced supplier whose failure could significantly impact the operations of the business. Critical suppliers are retained on a centralised Supplier List</t>
  </si>
  <si>
    <t>Operational procurement spend breakdown</t>
  </si>
  <si>
    <t>%</t>
  </si>
  <si>
    <t>Environmental and social risk rating (key risks)</t>
  </si>
  <si>
    <t>Capital Works</t>
  </si>
  <si>
    <t>High (safety, product country of origin human rights, product recyclability, worker skill levels, appropriate wages and benefits, subcontracting)</t>
  </si>
  <si>
    <t>Statutory fees and levies</t>
  </si>
  <si>
    <t>Very low</t>
  </si>
  <si>
    <t>Cleaning</t>
  </si>
  <si>
    <t>High (appropriate wages and benefits, migrant labour, safe handling of chemicals, waste environmental impacts)</t>
  </si>
  <si>
    <t>Maintenance &amp; other property expenses</t>
  </si>
  <si>
    <t>Low</t>
  </si>
  <si>
    <t>Facility managers &amp; management expenses</t>
  </si>
  <si>
    <t>Mechanical &amp; vertical transport</t>
  </si>
  <si>
    <t>Medium (safety, working in confined spaces, accreditation systems)</t>
  </si>
  <si>
    <t>Medium (greenhouse gas emissions, land degradation, price and supply reliability)</t>
  </si>
  <si>
    <t>Security</t>
  </si>
  <si>
    <t>Medium (safety, worker skill levels, public relations)</t>
  </si>
  <si>
    <t>Electrical, fire protection and plumbing</t>
  </si>
  <si>
    <t>Legal, insurance and compliance</t>
  </si>
  <si>
    <t>Marketing &amp; leasing</t>
  </si>
  <si>
    <t>Façade and grounds keeping</t>
  </si>
  <si>
    <t>High (product country of origin human rights, product recyclability, worker skill levels, appropriate wages and benefits, safety)</t>
  </si>
  <si>
    <t>Medium</t>
  </si>
  <si>
    <t xml:space="preserve">Operational spend data relates to all non-development related spend with external providers and is collected from Dexus’s financial system and assigned to a spend category based on the supplier name and the code attributed to the spend item. Risk ratings are based on a periodic group-wide supply chain sustainability risk assessment that identifies and categorises the environmental risks relevant to our geographical operations and the types of products and services we procure. </t>
  </si>
  <si>
    <t>Community contribution</t>
  </si>
  <si>
    <t>Volunteering and donations</t>
  </si>
  <si>
    <r>
      <t>FY23</t>
    </r>
    <r>
      <rPr>
        <b/>
        <vertAlign val="superscript"/>
        <sz val="10"/>
        <color theme="0"/>
        <rFont val="Arial"/>
        <family val="2"/>
        <scheme val="minor"/>
      </rPr>
      <t>(2)</t>
    </r>
  </si>
  <si>
    <t>Value donated or raised</t>
  </si>
  <si>
    <t>Corporate donations ($)</t>
  </si>
  <si>
    <t>Employee volunteering activities ($)</t>
  </si>
  <si>
    <t>In-kind support ($)</t>
  </si>
  <si>
    <r>
      <t>Commercial initiatives</t>
    </r>
    <r>
      <rPr>
        <vertAlign val="superscript"/>
        <sz val="10"/>
        <color rgb="FF414042"/>
        <rFont val="Arial"/>
        <family val="2"/>
        <scheme val="minor"/>
      </rPr>
      <t>(1)</t>
    </r>
    <r>
      <rPr>
        <sz val="10"/>
        <color rgb="FF414042"/>
        <rFont val="Arial"/>
        <family val="2"/>
        <scheme val="minor"/>
      </rPr>
      <t xml:space="preserve"> ($)</t>
    </r>
  </si>
  <si>
    <t>Management Cost</t>
  </si>
  <si>
    <t>Leverage</t>
  </si>
  <si>
    <t>Total ($)</t>
  </si>
  <si>
    <t>Hours volunteered</t>
  </si>
  <si>
    <t>Dexus volunteering program (hours)</t>
  </si>
  <si>
    <t xml:space="preserve">(2). In FY23 we saw a reduction in the amount of community investment due to changes in how we calculate and value space donated for community use, to align with our peers in the property sector.  This approach moves away from reporting the lost revenue for providing space, to measuring the actual costs we have incurred in providing a space.   </t>
  </si>
  <si>
    <t>Charitable donations</t>
  </si>
  <si>
    <t>Activities comprise:</t>
  </si>
  <si>
    <r>
      <t xml:space="preserve">–     </t>
    </r>
    <r>
      <rPr>
        <sz val="10"/>
        <color rgb="FF414042"/>
        <rFont val="Arial"/>
        <family val="2"/>
        <scheme val="minor"/>
      </rPr>
      <t>Direct financial contributions to nominated charities and not-for-profit organisations plus proceeds from fundraising events held by charitable organisations within Dexus-managed buildings and shopping centres</t>
    </r>
  </si>
  <si>
    <r>
      <t xml:space="preserve">–     </t>
    </r>
    <r>
      <rPr>
        <sz val="10"/>
        <color rgb="FF414042"/>
        <rFont val="Arial"/>
        <family val="2"/>
        <scheme val="minor"/>
      </rPr>
      <t>Community sponsorships, advertising and promotions</t>
    </r>
  </si>
  <si>
    <r>
      <t xml:space="preserve">–     </t>
    </r>
    <r>
      <rPr>
        <sz val="10"/>
        <color rgb="FF414042"/>
        <rFont val="Arial"/>
        <family val="2"/>
        <scheme val="minor"/>
      </rPr>
      <t>A dollar-for-dollar matching program</t>
    </r>
  </si>
  <si>
    <r>
      <t xml:space="preserve">–     </t>
    </r>
    <r>
      <rPr>
        <sz val="10"/>
        <color rgb="FF414042"/>
        <rFont val="Arial"/>
        <family val="2"/>
        <scheme val="minor"/>
      </rPr>
      <t>The value of goods purchased for charity events and appeals</t>
    </r>
  </si>
  <si>
    <r>
      <t xml:space="preserve">–     </t>
    </r>
    <r>
      <rPr>
        <sz val="10"/>
        <color rgb="FF414042"/>
        <rFont val="Arial"/>
        <family val="2"/>
        <scheme val="minor"/>
      </rPr>
      <t>In-kind support</t>
    </r>
  </si>
  <si>
    <t>Dexus offers in-kind support to not-for-profit organisations or community groups to support their cause/fundraising activities and includes the provision of goods or services and the value of space provided in the building at no charge.</t>
  </si>
  <si>
    <t>Commercial initiatives</t>
  </si>
  <si>
    <t>Refers to business-related activities in the community to directly the support the success of the company in partnership with charities or community organisations.</t>
  </si>
  <si>
    <t>Activities may include:</t>
  </si>
  <si>
    <r>
      <t xml:space="preserve">–     </t>
    </r>
    <r>
      <rPr>
        <sz val="10"/>
        <color rgb="FF414042"/>
        <rFont val="Arial"/>
        <family val="2"/>
        <scheme val="minor"/>
      </rPr>
      <t>Sponsorship of events, publications and activities that promote corporate brands or corporate identity</t>
    </r>
  </si>
  <si>
    <r>
      <t xml:space="preserve">–     </t>
    </r>
    <r>
      <rPr>
        <sz val="10"/>
        <color rgb="FF414042"/>
        <rFont val="Arial"/>
        <family val="2"/>
        <scheme val="minor"/>
      </rPr>
      <t>Support for universities, and research and other charitable institutions related to the company’s business</t>
    </r>
  </si>
  <si>
    <r>
      <t xml:space="preserve">–     </t>
    </r>
    <r>
      <rPr>
        <sz val="10"/>
        <color rgb="FF414042"/>
        <rFont val="Arial"/>
        <family val="2"/>
        <scheme val="minor"/>
      </rPr>
      <t>Exceptional one-off gifts of property and other assets</t>
    </r>
  </si>
  <si>
    <t>Volunteering</t>
  </si>
  <si>
    <t>Employee volunteering activities include:</t>
  </si>
  <si>
    <r>
      <t xml:space="preserve">–     </t>
    </r>
    <r>
      <rPr>
        <sz val="10"/>
        <color rgb="FF414042"/>
        <rFont val="Arial"/>
        <family val="2"/>
        <scheme val="minor"/>
      </rPr>
      <t>Volunteering leave taken in company time by Dexus employees to undertake community work</t>
    </r>
  </si>
  <si>
    <r>
      <t xml:space="preserve">–     </t>
    </r>
    <r>
      <rPr>
        <sz val="10"/>
        <color rgb="FF414042"/>
        <rFont val="Arial"/>
        <family val="2"/>
        <scheme val="minor"/>
      </rPr>
      <t>Participation on charity committees/boards where the individual is acting in the capacity as a Dexus employee</t>
    </r>
  </si>
  <si>
    <t>Volunteer hours are calculated as the total full-time equivalent hours worked by employees in nominated community and charitable activities, capped at 7.6 hours per employee which is equivalent to Dexus’s volunteering leave entitlement.</t>
  </si>
  <si>
    <t>Resource consumption data preparation</t>
  </si>
  <si>
    <t>Resource consumption data is derived from office, industrial, retail, convenience retail, hotels and healthcare properties owned or managed by Dexus for part or all of the 12 months ending 30 June 2023, with the inclusion of Dexus corporate tenancies.
Dexus has prepared its environmental dataset to fully align with the Greenhouse Gas Protocol, and the National Greenhouse and Energy Reporting Act and Climate Active Carbon Neutral Standard calculation methods and factors where applicable. Prior years’ data has been updated to reflect current information where applicable, resulting in minor restatements. Repetition only occurs when there is an overlap of reporting periods. There may be small discrepancies in the totals in some tables due to rounding.
Like-for-like data has been based on a portfolio whereby operational control and data for energy and water was available for the full 24-month like-for-like period.</t>
  </si>
  <si>
    <t>Boundary Name and Description</t>
  </si>
  <si>
    <t>Boundary Name and Use</t>
  </si>
  <si>
    <r>
      <rPr>
        <b/>
        <sz val="12"/>
        <color theme="1"/>
        <rFont val="Arial"/>
        <family val="2"/>
        <scheme val="minor"/>
      </rPr>
      <t xml:space="preserve">
Dexus operational control for corporate reporting and carbon neutrality
</t>
    </r>
    <r>
      <rPr>
        <sz val="10"/>
        <color theme="1"/>
        <rFont val="Arial"/>
        <family val="2"/>
        <scheme val="minor"/>
      </rPr>
      <t xml:space="preserve">
– Group managed portfolio environmental metrics
</t>
    </r>
  </si>
  <si>
    <t>Dexus has applied the principles contained within the National Greenhouse and Energy Reporting Act 2007 and its associated guidelines to determine the operational control of its properties across Australia. Dexus has operational control of a facility if it has the authority to introduce and implement any or all of the operating, health and safety and environmental policies for the facility.
Where Dexus has operational control of a facility, it reports 100% of energy, water, waste and emissions applicable to base building operations. Dexus excludes energy consumption from tenant spaces where the tenant receives separately metered energy invoices and excludes whole facilities where they are leased to a single tenant occupying the entire premises.
The boundary includes environmental data and emissions relating to Dexus’s corporate operations, comprising Dexus regional office tenancies and proportion of corresponding base building services attributable to each tenancy, as well as corporate travel across all staff employed directly by Dexus nationally.
This boundary also serves as Dexus’s ‘Organisation carbon neutral boundary’ for the purposes of achieving carbon neutrality under Australia’s Climate Active Carbon Neutral Standard.</t>
  </si>
  <si>
    <t>– Progress against commitments and Data targets</t>
  </si>
  <si>
    <t>– Achieving carbon neutrality under Australia’s Climate Active Carbon Neutral program</t>
  </si>
  <si>
    <t>Equity share boundary based on landlord control for fund reporting</t>
  </si>
  <si>
    <t>‘Landlord controlled’ and ‘tenant controlled’ areas are defined by GRESB within its Real Estate Assessment Reference Guide. In essence, this boundary consists of reporting on all common area building spaces and services on all properties within a Dexus entity on an equity share basis, irrespective of whether Dexus or another landlord has operational control. The separation is defined between landlord and tenant, not between operators.
Tenant spaces, and buildings that are wholly under the control of tenants (e.g. through triple net leases) are not reported.</t>
  </si>
  <si>
    <t>– NABERS portfolio averages</t>
  </si>
  <si>
    <t xml:space="preserve">– Portfolio environmental metrics and intensities for:
    • Dexus (DXS) listed portfolio
    • Dexus Industria REIT (DXI) portfolio
    • Dexus Convenience Retail REIT (DXC) portfolio
</t>
  </si>
  <si>
    <t>Location-based vs market-based emissions accounting</t>
  </si>
  <si>
    <t xml:space="preserve">
Dexus has traditionally reported its greenhouse gas emissions in accordance with NGER and the GHG Protocol using ‘location-based’ emissions accounting, whereby Scope 2 and Scope 3 emissions from electricity purchases are accounted for using published state-based electricity grid emissions factors.
In conjunction with Dexus’s target to achieve and maintain net zero greenhouse gas (GHG) emissions from 2022, since 2018 Dexus has also adopted market-based emissions accounting as defined within the GHG Protocol Scope 2 Guidance. Market-based electricity emissions calculations take into account purchases of renewable energy directly via Power purchases Agreements or GreenPower and supplied via retailers in line with Australia’s Renewable Energy Target.
Dexus has separated its electricity purchases between renewable electricity (direct purchases and indirect via retailers), which is accounted for as zero emissions, and remaining non-renewable electricity, which is deemed to be derived from fossil fuels, where emissions are accounted for by applying state-based ‘residual mix factors’.
Residual mix factors representing the emissions from fossil fuel electricity generators are derived from the Scope 2 &amp; 3 location-based factors above for each state, by scaling them for the proportion of electricity generated from fossil fuels by subtracting the Renewable Power Percentage (RPP) from total (or 100%) of electricity supplied. This approach assumes that the proportion of renewable energy is equitably distributed across Australia.
Refer to the Dexus 2023 Assurance Criteria for further details including the list of consumption and emission sources, and references for factors that have been applied.</t>
  </si>
  <si>
    <t>Glossary</t>
  </si>
  <si>
    <t>Carbon emissions</t>
  </si>
  <si>
    <t>See GHG</t>
  </si>
  <si>
    <t>Carbon offset</t>
  </si>
  <si>
    <t>Fully accredited and traded carbon credits from programs such as The Gold Standard and the Verified Carbon Standard from project activities that prevent, reduce or remove greenhouse gas emissions from being released into the atmosphere to compensate for emissions occurring elsewhere.</t>
  </si>
  <si>
    <t>Climate Active</t>
  </si>
  <si>
    <t>Australia’s Climate Active Carbon Neutral Program</t>
  </si>
  <si>
    <t>CFCs</t>
  </si>
  <si>
    <t>Chlorofluorocarbons (CFCs) are nontoxic, non-flammable chemicals containing atoms of carbon, chlorine, and fluorine. CFCs are believed to be a major cause of stratospheric ozone depletion.</t>
  </si>
  <si>
    <t>Energy productivity</t>
  </si>
  <si>
    <t>An indicator of the amount of economic output derived from each unit of energy consumed.</t>
  </si>
  <si>
    <t>Emissions productivity</t>
  </si>
  <si>
    <t>An indicator of the amount of economic output derived from each unit of greenhouse gas emissions.</t>
  </si>
  <si>
    <t>ESC</t>
  </si>
  <si>
    <t>Energy Savings Certificate (a tradeable certificate created from accredited savings under the ESS).</t>
  </si>
  <si>
    <t>ESS</t>
  </si>
  <si>
    <r>
      <t xml:space="preserve">NSW Government </t>
    </r>
    <r>
      <rPr>
        <sz val="10"/>
        <color rgb="FF414042"/>
        <rFont val="Tahoma"/>
        <family val="2"/>
      </rPr>
      <t>Energy Savings Scheme</t>
    </r>
  </si>
  <si>
    <t>GBCA</t>
  </si>
  <si>
    <t>Green Building Council of Australia</t>
  </si>
  <si>
    <t>GHG</t>
  </si>
  <si>
    <r>
      <t>Greenhouse gas emissions, measured in equivalent tonnes of carbon dioxide (t CO</t>
    </r>
    <r>
      <rPr>
        <vertAlign val="subscript"/>
        <sz val="10"/>
        <color rgb="FF414042"/>
        <rFont val="Arial"/>
        <family val="2"/>
        <scheme val="minor"/>
      </rPr>
      <t>2</t>
    </r>
    <r>
      <rPr>
        <sz val="10"/>
        <color rgb="FF414042"/>
        <rFont val="Arial"/>
        <family val="2"/>
        <scheme val="minor"/>
      </rPr>
      <t>-e) - (gases that contribute to climate change, the main ones being carbon dioxide CO</t>
    </r>
    <r>
      <rPr>
        <vertAlign val="subscript"/>
        <sz val="10"/>
        <color rgb="FF414042"/>
        <rFont val="Tahoma"/>
        <family val="2"/>
      </rPr>
      <t>2</t>
    </r>
    <r>
      <rPr>
        <sz val="10"/>
        <color rgb="FF414042"/>
        <rFont val="Tahoma"/>
        <family val="2"/>
      </rPr>
      <t>, methane CH</t>
    </r>
    <r>
      <rPr>
        <vertAlign val="subscript"/>
        <sz val="10"/>
        <color rgb="FF414042"/>
        <rFont val="Tahoma"/>
        <family val="2"/>
      </rPr>
      <t>4</t>
    </r>
    <r>
      <rPr>
        <sz val="10"/>
        <color rgb="FF414042"/>
        <rFont val="Tahoma"/>
        <family val="2"/>
      </rPr>
      <t>, nitrous oxides NO</t>
    </r>
    <r>
      <rPr>
        <vertAlign val="subscript"/>
        <sz val="10"/>
        <color rgb="FF414042"/>
        <rFont val="Tahoma"/>
        <family val="2"/>
      </rPr>
      <t>x</t>
    </r>
    <r>
      <rPr>
        <sz val="10"/>
        <color rgb="FF414042"/>
        <rFont val="Tahoma"/>
        <family val="2"/>
      </rPr>
      <t>, sulphur oxides SO</t>
    </r>
    <r>
      <rPr>
        <vertAlign val="subscript"/>
        <sz val="10"/>
        <color rgb="FF414042"/>
        <rFont val="Tahoma"/>
        <family val="2"/>
      </rPr>
      <t>x</t>
    </r>
    <r>
      <rPr>
        <sz val="10"/>
        <color rgb="FF414042"/>
        <rFont val="Tahoma"/>
        <family val="2"/>
      </rPr>
      <t>, Nitrogen Trifouride NF</t>
    </r>
    <r>
      <rPr>
        <vertAlign val="subscript"/>
        <sz val="10"/>
        <color rgb="FF414042"/>
        <rFont val="Tahoma"/>
        <family val="2"/>
      </rPr>
      <t>3</t>
    </r>
    <r>
      <rPr>
        <sz val="10"/>
        <color rgb="FF414042"/>
        <rFont val="Tahoma"/>
        <family val="2"/>
      </rPr>
      <t xml:space="preserve"> and CFCs/HCFCs). Also referred to as carbon emissions.</t>
    </r>
  </si>
  <si>
    <t>GHG Protocol</t>
  </si>
  <si>
    <r>
      <t>The Greenhouse Gas Protoco</t>
    </r>
    <r>
      <rPr>
        <sz val="10"/>
        <color rgb="FF414042"/>
        <rFont val="Tahoma"/>
        <family val="2"/>
      </rPr>
      <t>l: A Corporate Accounting and Reporting Standard – guidance on accounting and reporting greenhouse gas emissions</t>
    </r>
  </si>
  <si>
    <t>Greenhouse Gas Protocol: Scope 2 Guidance</t>
  </si>
  <si>
    <t>Guidance on accounting and reporting Scope 2 emissions</t>
  </si>
  <si>
    <t>GreenPower</t>
  </si>
  <si>
    <r>
      <t xml:space="preserve">Emission-free electricity sourced via a certified </t>
    </r>
    <r>
      <rPr>
        <sz val="10"/>
        <color rgb="FF414042"/>
        <rFont val="Tahoma"/>
        <family val="2"/>
      </rPr>
      <t>GreenPower Product</t>
    </r>
  </si>
  <si>
    <t>Green Star</t>
  </si>
  <si>
    <t xml:space="preserve">Green Star: an Australian sustainability rating tool and certification system for building design and construction, operation, fitouts and communities. </t>
  </si>
  <si>
    <t>GRESB</t>
  </si>
  <si>
    <t>Global Real Estate Sustainability Benchmark</t>
  </si>
  <si>
    <t>HCFCs</t>
  </si>
  <si>
    <t>Hydrochlorofluorocarbons (HCFCs) are compounds containing carbon, hydrogen, chlorine and fluorine. Industry and the scientific community view certain chemicals within this class of compounds as acceptable temporary alternatives to chlorofluorocarbons. The HCFCs have shorter atmospheric lifetimes than CFCs and deliver less reactive chlorine to the stratosphere where the "ozone layer" is found.</t>
  </si>
  <si>
    <t>LGC</t>
  </si>
  <si>
    <t>Large-scale generation certificate: a tradeable 'certificate or origin' generated from producing renewable energy in Australia</t>
  </si>
  <si>
    <t>NABERS</t>
  </si>
  <si>
    <t>National Australian Built Environment Rating System</t>
  </si>
  <si>
    <t>NGER</t>
  </si>
  <si>
    <t>National Greenhouse and Energy Reporting Act</t>
  </si>
  <si>
    <t>New Zealand Energy Certificate: a tradeable 'certificate of origin' generated from producing renewable energy in New Zealand.</t>
  </si>
  <si>
    <t>RE100</t>
  </si>
  <si>
    <r>
      <t xml:space="preserve">Voluntary initiative for companies committed to sourcing </t>
    </r>
    <r>
      <rPr>
        <sz val="10"/>
        <color rgb="FF414042"/>
        <rFont val="Tahoma"/>
        <family val="2"/>
      </rPr>
      <t>100% renewable power</t>
    </r>
    <r>
      <rPr>
        <sz val="10"/>
        <color rgb="FF414042"/>
        <rFont val="Arial"/>
        <family val="2"/>
        <scheme val="minor"/>
      </rPr>
      <t>.</t>
    </r>
  </si>
  <si>
    <t>RPP</t>
  </si>
  <si>
    <r>
      <t>Renewable Power Percentage</t>
    </r>
    <r>
      <rPr>
        <sz val="10"/>
        <color rgb="FF414042"/>
        <rFont val="Tahoma"/>
        <family val="2"/>
      </rPr>
      <t>, published annually by Australia’s Clean Energy Regulator</t>
    </r>
    <r>
      <rPr>
        <sz val="10"/>
        <color rgb="FF414042"/>
        <rFont val="Arial"/>
        <family val="2"/>
        <scheme val="minor"/>
      </rPr>
      <t>.</t>
    </r>
  </si>
  <si>
    <t>SBT, SBTi</t>
  </si>
  <si>
    <r>
      <t xml:space="preserve">Science-based target, </t>
    </r>
    <r>
      <rPr>
        <sz val="10"/>
        <color rgb="FF414042"/>
        <rFont val="Tahoma"/>
        <family val="2"/>
      </rPr>
      <t>Science Based Targets initiative</t>
    </r>
    <r>
      <rPr>
        <sz val="10"/>
        <color rgb="FF414042"/>
        <rFont val="Arial"/>
        <family val="2"/>
        <scheme val="minor"/>
      </rPr>
      <t>: a global partnership that promotes and defines best practice in emissions reductions and net-zero targets in line with climate science.</t>
    </r>
  </si>
  <si>
    <t>SIP</t>
  </si>
  <si>
    <t>Strategic Improvement Plan, prepared by Dexus that capture energy, water and waste improvement opportunities and forecast a pathway towards resource efficiency targets.</t>
  </si>
  <si>
    <t>TCFD</t>
  </si>
  <si>
    <r>
      <t>Task Force on Climate-related Financial Disclosures:</t>
    </r>
    <r>
      <rPr>
        <sz val="10"/>
        <color rgb="FF414042"/>
        <rFont val="Tahoma"/>
        <family val="2"/>
      </rPr>
      <t xml:space="preserve"> a set of recommendations for voluntary, consistent climate-related financial risk disclosures for use by companies in providing information to investors, lenders, insurers, and other stakeholders</t>
    </r>
    <r>
      <rPr>
        <sz val="10"/>
        <color rgb="FF414042"/>
        <rFont val="Arial"/>
        <family val="2"/>
        <scheme val="minor"/>
      </rPr>
      <t>.</t>
    </r>
  </si>
  <si>
    <t>Environmental summary - Group managed portfolio</t>
  </si>
  <si>
    <r>
      <t>Scope 1 &amp; 2 greenhouse gas emissions (t CO</t>
    </r>
    <r>
      <rPr>
        <b/>
        <vertAlign val="subscript"/>
        <sz val="10"/>
        <color rgb="FF414042"/>
        <rFont val="Arial"/>
        <family val="2"/>
        <scheme val="minor"/>
      </rPr>
      <t>2</t>
    </r>
    <r>
      <rPr>
        <b/>
        <sz val="10"/>
        <color rgb="FF414042"/>
        <rFont val="Arial"/>
        <family val="2"/>
        <scheme val="minor"/>
      </rPr>
      <t>-e) – Group managed portfolio</t>
    </r>
  </si>
  <si>
    <r>
      <t>Scope 1</t>
    </r>
    <r>
      <rPr>
        <vertAlign val="superscript"/>
        <sz val="10"/>
        <color rgb="FF414042"/>
        <rFont val="Arial"/>
        <family val="2"/>
        <scheme val="minor"/>
      </rPr>
      <t>(1)</t>
    </r>
  </si>
  <si>
    <r>
      <t>Scope 2 (location-based)</t>
    </r>
    <r>
      <rPr>
        <vertAlign val="superscript"/>
        <sz val="10"/>
        <color rgb="FF414042"/>
        <rFont val="Arial"/>
        <family val="2"/>
        <scheme val="minor"/>
      </rPr>
      <t>(1)</t>
    </r>
  </si>
  <si>
    <t>Subtotal Scope 1 &amp; 2</t>
  </si>
  <si>
    <t>1. Purchased goods and services</t>
  </si>
  <si>
    <t>3. Fuel- and energy-related activities (not included above)</t>
  </si>
  <si>
    <t>5. Waste generated in operations</t>
  </si>
  <si>
    <t>6. Business travel</t>
  </si>
  <si>
    <t>7. Employee commuting</t>
  </si>
  <si>
    <r>
      <t>Subtotal Scope 3</t>
    </r>
    <r>
      <rPr>
        <vertAlign val="superscript"/>
        <sz val="10"/>
        <color rgb="FF414042"/>
        <rFont val="Arial"/>
        <family val="2"/>
        <scheme val="minor"/>
      </rPr>
      <t>(1)</t>
    </r>
  </si>
  <si>
    <t>Total Scopes 1, 2 &amp; 3</t>
  </si>
  <si>
    <t>Energy and water consumption</t>
  </si>
  <si>
    <r>
      <t>Total net energy consumption (GJ)</t>
    </r>
    <r>
      <rPr>
        <vertAlign val="superscript"/>
        <sz val="10"/>
        <color rgb="FF414042"/>
        <rFont val="Arial"/>
        <family val="2"/>
        <scheme val="minor"/>
      </rPr>
      <t>(1)</t>
    </r>
  </si>
  <si>
    <t>Total net energy consumption (MWh)</t>
  </si>
  <si>
    <r>
      <t>Water consumption (kL)</t>
    </r>
    <r>
      <rPr>
        <vertAlign val="superscript"/>
        <sz val="10"/>
        <color rgb="FF414042"/>
        <rFont val="Arial"/>
        <family val="2"/>
        <scheme val="minor"/>
      </rPr>
      <t>(1)</t>
    </r>
  </si>
  <si>
    <t>Waste and recycling</t>
  </si>
  <si>
    <t>Waste to Landfill (tonnes)</t>
  </si>
  <si>
    <r>
      <t>Recycling (tonnes)</t>
    </r>
    <r>
      <rPr>
        <vertAlign val="superscript"/>
        <sz val="10"/>
        <color rgb="FF414042"/>
        <rFont val="Arial"/>
        <family val="2"/>
        <scheme val="minor"/>
      </rPr>
      <t>(2)</t>
    </r>
  </si>
  <si>
    <t>Diversion (%)</t>
  </si>
  <si>
    <t>(1). FY23 data independently assured.</t>
  </si>
  <si>
    <t>(2). Excludes secure paper.</t>
  </si>
  <si>
    <t>FY23 net energy use by source (MWh)</t>
  </si>
  <si>
    <t>FY23 GHG emissions by source (location-based)</t>
  </si>
  <si>
    <t>Energy consumption by source (MWh)</t>
  </si>
  <si>
    <t>Boundary:</t>
  </si>
  <si>
    <t>Group-Managed portfolio including corporate offices</t>
  </si>
  <si>
    <t>Like-for-like</t>
  </si>
  <si>
    <t>Sub-category</t>
  </si>
  <si>
    <t>FY18 </t>
  </si>
  <si>
    <t>FY19 </t>
  </si>
  <si>
    <t>FY20 </t>
  </si>
  <si>
    <t>FY21 </t>
  </si>
  <si>
    <t>FY22 </t>
  </si>
  <si>
    <t>12 Month Change %</t>
  </si>
  <si>
    <t>Non-renewable energy (MWh)</t>
  </si>
  <si>
    <t>Natural Gas</t>
  </si>
  <si>
    <t>Diesel</t>
  </si>
  <si>
    <t>Grid Non-renewable electricity</t>
  </si>
  <si>
    <t>Total non-renewable electricity</t>
  </si>
  <si>
    <t>Renewable energy (MWh)</t>
  </si>
  <si>
    <t>Grid renewables</t>
  </si>
  <si>
    <t>Onsite generation consumed</t>
  </si>
  <si>
    <t>Total renewable</t>
  </si>
  <si>
    <t>Total net energy use (MWh)</t>
  </si>
  <si>
    <t>Statistics (%)</t>
  </si>
  <si>
    <t>Data coverage by area</t>
  </si>
  <si>
    <t>Proportion of energy from renewable sources (%) </t>
  </si>
  <si>
    <t>Proportion of electricity sourced from renewables (%) </t>
  </si>
  <si>
    <t>Used onsite</t>
  </si>
  <si>
    <t>Used by customers</t>
  </si>
  <si>
    <t>Used offsite via energy network</t>
  </si>
  <si>
    <t>Total energy production</t>
  </si>
  <si>
    <t>Energy intensity (kWh/sqm)</t>
  </si>
  <si>
    <t>Group-Managed portfolio</t>
  </si>
  <si>
    <t>Energy Intensity (kWh/sqm)</t>
  </si>
  <si>
    <t>Office </t>
  </si>
  <si>
    <t>Retail </t>
  </si>
  <si>
    <t>Industrial </t>
  </si>
  <si>
    <t>Healthcare </t>
  </si>
  <si>
    <t>Convenience Retail </t>
  </si>
  <si>
    <t>Energy consumption by sector</t>
  </si>
  <si>
    <t>Sector</t>
  </si>
  <si>
    <t>Office assets under operational control</t>
  </si>
  <si>
    <t>Retail assets under operational control</t>
  </si>
  <si>
    <t>Industrial assets under operational control</t>
  </si>
  <si>
    <t>Healthcare assets under operational control</t>
  </si>
  <si>
    <t>Convenience Retail assets under operational control</t>
  </si>
  <si>
    <t>Water consumption by source (kL or cubic metres)</t>
  </si>
  <si>
    <t>Potable Water (kL)</t>
  </si>
  <si>
    <t>Water withdrawn from local utilities</t>
  </si>
  <si>
    <t>Non-potable water (kL)</t>
  </si>
  <si>
    <t>Externally sourced recycled water</t>
  </si>
  <si>
    <t>Onsite greywater</t>
  </si>
  <si>
    <t>Total non-potable water</t>
  </si>
  <si>
    <t>Total water use (kL)</t>
  </si>
  <si>
    <t>Proportion of water from recycled/reused sources (%) </t>
  </si>
  <si>
    <t>Water intensity (kL/sqm)</t>
  </si>
  <si>
    <t>Water Intensity (kL/sqm)</t>
  </si>
  <si>
    <t>Water consumption by sector</t>
  </si>
  <si>
    <t>Operational waste and recycling by stream (tonnes)</t>
  </si>
  <si>
    <t>Recycling (t)</t>
  </si>
  <si>
    <t>Cardboard </t>
  </si>
  <si>
    <t>Paper </t>
  </si>
  <si>
    <t>Comingle </t>
  </si>
  <si>
    <t>Organics and used cooking oil </t>
  </si>
  <si>
    <t>E-waste </t>
  </si>
  <si>
    <t>Total recycling</t>
  </si>
  <si>
    <t>Waste (t)</t>
  </si>
  <si>
    <t>Waste sent to landfill </t>
  </si>
  <si>
    <t>Total waste and recycling (t)</t>
  </si>
  <si>
    <t>Proportion of waste diverted from landfill (%) </t>
  </si>
  <si>
    <t>Operational waste and recycling intensity (kg/sqm)</t>
  </si>
  <si>
    <t>Waste to landfill Intensity (kg/sqm)</t>
  </si>
  <si>
    <t>Operational waste and recycling by sector</t>
  </si>
  <si>
    <t>Emissions to air</t>
  </si>
  <si>
    <t>Dexus estimates it emitted the following air emissions through combustion of natural gas and diesel within generators, cogeneration engines and fire pumps. </t>
  </si>
  <si>
    <t>Estimated air emissions (tonnes) </t>
  </si>
  <si>
    <r>
      <t>Nitrogen Oxides (NO</t>
    </r>
    <r>
      <rPr>
        <vertAlign val="subscript"/>
        <sz val="10"/>
        <color rgb="FF414042"/>
        <rFont val="Arial"/>
        <family val="2"/>
        <scheme val="minor"/>
      </rPr>
      <t>x</t>
    </r>
    <r>
      <rPr>
        <sz val="10"/>
        <color rgb="FF414042"/>
        <rFont val="Arial"/>
        <family val="2"/>
        <scheme val="minor"/>
      </rPr>
      <t>) </t>
    </r>
  </si>
  <si>
    <t>25.8 </t>
  </si>
  <si>
    <t>25.1 </t>
  </si>
  <si>
    <t>18.6 </t>
  </si>
  <si>
    <t>19.5 </t>
  </si>
  <si>
    <t>26.7 </t>
  </si>
  <si>
    <t>Carbon Monoxide (CO) </t>
  </si>
  <si>
    <t>7.0 </t>
  </si>
  <si>
    <t>7.4 </t>
  </si>
  <si>
    <t>4.9 </t>
  </si>
  <si>
    <t>5.1 </t>
  </si>
  <si>
    <t>7.8 </t>
  </si>
  <si>
    <r>
      <t>Sulphur Dioxide (SO</t>
    </r>
    <r>
      <rPr>
        <vertAlign val="subscript"/>
        <sz val="10"/>
        <color rgb="FF414042"/>
        <rFont val="Arial"/>
        <family val="2"/>
        <scheme val="minor"/>
      </rPr>
      <t>x</t>
    </r>
    <r>
      <rPr>
        <sz val="10"/>
        <color rgb="FF414042"/>
        <rFont val="Arial"/>
        <family val="2"/>
        <scheme val="minor"/>
      </rPr>
      <t>) </t>
    </r>
  </si>
  <si>
    <t>0.1 </t>
  </si>
  <si>
    <r>
      <t>Particulate matter ≤ 2.5𝜇</t>
    </r>
    <r>
      <rPr>
        <i/>
        <sz val="10"/>
        <color rgb="FF414042"/>
        <rFont val="Arial"/>
        <family val="2"/>
        <scheme val="minor"/>
      </rPr>
      <t>m</t>
    </r>
    <r>
      <rPr>
        <sz val="10"/>
        <color rgb="FF414042"/>
        <rFont val="Arial"/>
        <family val="2"/>
        <scheme val="minor"/>
      </rPr>
      <t> </t>
    </r>
  </si>
  <si>
    <t>1.2 </t>
  </si>
  <si>
    <t>0.9 </t>
  </si>
  <si>
    <t>1.3 </t>
  </si>
  <si>
    <r>
      <t>Particulate matter ≤ 10𝜇</t>
    </r>
    <r>
      <rPr>
        <i/>
        <sz val="10"/>
        <color rgb="FF414042"/>
        <rFont val="Arial"/>
        <family val="2"/>
        <scheme val="minor"/>
      </rPr>
      <t>m</t>
    </r>
    <r>
      <rPr>
        <sz val="10"/>
        <color rgb="FF414042"/>
        <rFont val="Arial"/>
        <family val="2"/>
        <scheme val="minor"/>
      </rPr>
      <t> </t>
    </r>
  </si>
  <si>
    <t>Volatile organic compounds (VOCs) </t>
  </si>
  <si>
    <t>1.0 </t>
  </si>
  <si>
    <t>0.7 </t>
  </si>
  <si>
    <t>0.8 </t>
  </si>
  <si>
    <t>1.1 </t>
  </si>
  <si>
    <t> </t>
  </si>
  <si>
    <t>Greenhouse gas emissions by gas type </t>
  </si>
  <si>
    <r>
      <t>Greenhouse gas emissions (t CO</t>
    </r>
    <r>
      <rPr>
        <b/>
        <vertAlign val="subscript"/>
        <sz val="10"/>
        <color rgb="FF414042"/>
        <rFont val="Arial"/>
        <family val="2"/>
        <scheme val="minor"/>
      </rPr>
      <t>2</t>
    </r>
    <r>
      <rPr>
        <b/>
        <sz val="10"/>
        <color rgb="FF414042"/>
        <rFont val="Arial"/>
        <family val="2"/>
        <scheme val="minor"/>
      </rPr>
      <t>-e) </t>
    </r>
  </si>
  <si>
    <t>Direct greenhouse gas emissions </t>
  </si>
  <si>
    <r>
      <t>Carbon dioxide (CO</t>
    </r>
    <r>
      <rPr>
        <vertAlign val="subscript"/>
        <sz val="10"/>
        <color rgb="FF414042"/>
        <rFont val="Arial"/>
        <family val="2"/>
        <scheme val="minor"/>
      </rPr>
      <t>2</t>
    </r>
    <r>
      <rPr>
        <sz val="10"/>
        <color rgb="FF414042"/>
        <rFont val="Arial"/>
        <family val="2"/>
        <scheme val="minor"/>
      </rPr>
      <t>) </t>
    </r>
  </si>
  <si>
    <r>
      <t>Methane (CH</t>
    </r>
    <r>
      <rPr>
        <vertAlign val="subscript"/>
        <sz val="10"/>
        <color rgb="FF414042"/>
        <rFont val="Arial"/>
        <family val="2"/>
        <scheme val="minor"/>
      </rPr>
      <t>4</t>
    </r>
    <r>
      <rPr>
        <sz val="10"/>
        <color rgb="FF414042"/>
        <rFont val="Arial"/>
        <family val="2"/>
        <scheme val="minor"/>
      </rPr>
      <t>) </t>
    </r>
  </si>
  <si>
    <r>
      <t>Nitrous oxide (N</t>
    </r>
    <r>
      <rPr>
        <vertAlign val="subscript"/>
        <sz val="10"/>
        <color rgb="FF414042"/>
        <rFont val="Arial"/>
        <family val="2"/>
        <scheme val="minor"/>
      </rPr>
      <t>2</t>
    </r>
    <r>
      <rPr>
        <sz val="10"/>
        <color rgb="FF414042"/>
        <rFont val="Arial"/>
        <family val="2"/>
        <scheme val="minor"/>
      </rPr>
      <t>O) </t>
    </r>
  </si>
  <si>
    <t>Chlorofluorocarbons (CFCs) &amp; hydrofluorocarbons (HCFCs) </t>
  </si>
  <si>
    <r>
      <t>Sulphur hexafluoride (SF</t>
    </r>
    <r>
      <rPr>
        <vertAlign val="subscript"/>
        <sz val="10"/>
        <color rgb="FF414042"/>
        <rFont val="Arial"/>
        <family val="2"/>
        <scheme val="minor"/>
      </rPr>
      <t>6</t>
    </r>
    <r>
      <rPr>
        <sz val="10"/>
        <color rgb="FF414042"/>
        <rFont val="Arial"/>
        <family val="2"/>
        <scheme val="minor"/>
      </rPr>
      <t>) </t>
    </r>
  </si>
  <si>
    <t>Perfluorocarbon (PFC) </t>
  </si>
  <si>
    <r>
      <t>Nitrogen trifluoride (NF</t>
    </r>
    <r>
      <rPr>
        <vertAlign val="subscript"/>
        <sz val="10"/>
        <color rgb="FF414042"/>
        <rFont val="Arial"/>
        <family val="2"/>
        <scheme val="minor"/>
      </rPr>
      <t>3</t>
    </r>
    <r>
      <rPr>
        <sz val="10"/>
        <color rgb="FF414042"/>
        <rFont val="Arial"/>
        <family val="2"/>
        <scheme val="minor"/>
      </rPr>
      <t>) </t>
    </r>
  </si>
  <si>
    <t>Scope 1 GHG emissions </t>
  </si>
  <si>
    <t>Indirect greenhouse gas emissions </t>
  </si>
  <si>
    <t>Scope 2 location-based GHG emissions </t>
  </si>
  <si>
    <t>Scope 3 location-based GHG emissions </t>
  </si>
  <si>
    <t>Scope 1, 2 &amp; 3 location-based GHG emissions </t>
  </si>
  <si>
    <t>Greenhouse gas emissions</t>
  </si>
  <si>
    <t>Metric </t>
  </si>
  <si>
    <t>Grid-purchased electricity </t>
  </si>
  <si>
    <t>Renewable Electricity – Direct voluntary renewable electricity purchases supported by an energy attribute certificate </t>
  </si>
  <si>
    <t>GJ </t>
  </si>
  <si>
    <t>MWh </t>
  </si>
  <si>
    <t>Renewable Electricity – Renewable energy portion of grid-purchases (LGCs) via Energy Retailers in line with Australia’s Renewable Energy Target (RET) </t>
  </si>
  <si>
    <t>Non-renewable Electricity – Balance of grid- purchases via Energy Retailers accounted using 
grid residual mix emission factors </t>
  </si>
  <si>
    <t>Total grid-purchased electricity consumption </t>
  </si>
  <si>
    <t>Market-based GHG emissions</t>
  </si>
  <si>
    <r>
      <t>Market-based GHG emissions (t CO</t>
    </r>
    <r>
      <rPr>
        <b/>
        <vertAlign val="subscript"/>
        <sz val="10"/>
        <color rgb="FF414042"/>
        <rFont val="Arial"/>
        <family val="2"/>
        <scheme val="minor"/>
      </rPr>
      <t>2</t>
    </r>
    <r>
      <rPr>
        <b/>
        <sz val="10"/>
        <color rgb="FF414042"/>
        <rFont val="Arial"/>
        <family val="2"/>
        <scheme val="minor"/>
      </rPr>
      <t>-e)</t>
    </r>
    <r>
      <rPr>
        <b/>
        <vertAlign val="superscript"/>
        <sz val="10"/>
        <color rgb="FF414042"/>
        <rFont val="Arial"/>
        <family val="2"/>
        <scheme val="minor"/>
      </rPr>
      <t>(2) </t>
    </r>
  </si>
  <si>
    <r>
      <t>Scope 1 GHG emissions (t CO</t>
    </r>
    <r>
      <rPr>
        <vertAlign val="subscript"/>
        <sz val="10"/>
        <color rgb="FF414042"/>
        <rFont val="Arial"/>
        <family val="2"/>
        <scheme val="minor"/>
      </rPr>
      <t>2</t>
    </r>
    <r>
      <rPr>
        <sz val="10"/>
        <color rgb="FF414042"/>
        <rFont val="Arial"/>
        <family val="2"/>
        <scheme val="minor"/>
      </rPr>
      <t>-e) </t>
    </r>
  </si>
  <si>
    <r>
      <t>Scope 2 market-based GHG emissions (t CO</t>
    </r>
    <r>
      <rPr>
        <vertAlign val="subscript"/>
        <sz val="10"/>
        <color rgb="FF414042"/>
        <rFont val="Arial"/>
        <family val="2"/>
        <scheme val="minor"/>
      </rPr>
      <t>2</t>
    </r>
    <r>
      <rPr>
        <sz val="10"/>
        <color rgb="FF414042"/>
        <rFont val="Arial"/>
        <family val="2"/>
        <scheme val="minor"/>
      </rPr>
      <t>-e), comprising: </t>
    </r>
  </si>
  <si>
    <r>
      <t>Electricity – Renewable purchases accounted using source-based emission factor supported by an energy attribute certificate</t>
    </r>
    <r>
      <rPr>
        <sz val="10"/>
        <color rgb="FF414042"/>
        <rFont val="Arial"/>
        <family val="2"/>
        <scheme val="minor"/>
      </rPr>
      <t> </t>
    </r>
  </si>
  <si>
    <r>
      <t>Electricity – grid-purchases accounted using grid residual mix emission factors</t>
    </r>
    <r>
      <rPr>
        <sz val="10"/>
        <color rgb="FF414042"/>
        <rFont val="Arial"/>
        <family val="2"/>
        <scheme val="minor"/>
      </rPr>
      <t> </t>
    </r>
  </si>
  <si>
    <r>
      <t>Scope 3 GHG market-based emissions (t CO</t>
    </r>
    <r>
      <rPr>
        <vertAlign val="subscript"/>
        <sz val="10"/>
        <color rgb="FF414042"/>
        <rFont val="Arial"/>
        <family val="2"/>
        <scheme val="minor"/>
      </rPr>
      <t>2</t>
    </r>
    <r>
      <rPr>
        <sz val="10"/>
        <color rgb="FF414042"/>
        <rFont val="Arial"/>
        <family val="2"/>
        <scheme val="minor"/>
      </rPr>
      <t>-e) </t>
    </r>
  </si>
  <si>
    <t>Voluntary offsetting </t>
  </si>
  <si>
    <r>
      <t>Net GHG emissions (t CO</t>
    </r>
    <r>
      <rPr>
        <vertAlign val="subscript"/>
        <sz val="10"/>
        <color rgb="FF414042"/>
        <rFont val="Arial"/>
        <family val="2"/>
        <scheme val="minor"/>
      </rPr>
      <t>2</t>
    </r>
    <r>
      <rPr>
        <sz val="10"/>
        <color rgb="FF414042"/>
        <rFont val="Arial"/>
        <family val="2"/>
        <scheme val="minor"/>
      </rPr>
      <t>-e)</t>
    </r>
    <r>
      <rPr>
        <vertAlign val="superscript"/>
        <sz val="10"/>
        <color rgb="FF414042"/>
        <rFont val="Arial"/>
        <family val="2"/>
        <scheme val="minor"/>
      </rPr>
      <t>(2)</t>
    </r>
    <r>
      <rPr>
        <sz val="10"/>
        <color rgb="FF414042"/>
        <rFont val="Arial"/>
        <family val="2"/>
        <scheme val="minor"/>
      </rPr>
      <t> </t>
    </r>
  </si>
  <si>
    <t>(1). Offsets comprise eligible offset units, each relating to 1 tonne of carbon dioxide equivalent, recognised under Australia’s Climate Active Carbon Neutral Standard.</t>
  </si>
  <si>
    <t>(2). FY23 data independently assured.</t>
  </si>
  <si>
    <t xml:space="preserve">Dexus has retired offsets from the following domestic and international projects. </t>
  </si>
  <si>
    <t>Project Type </t>
  </si>
  <si>
    <t>Location </t>
  </si>
  <si>
    <t>Project Name </t>
  </si>
  <si>
    <t>Unit Type </t>
  </si>
  <si>
    <t>Vintage </t>
  </si>
  <si>
    <t>Domestic units </t>
  </si>
  <si>
    <t>Carbon removal - Environmental Plantings </t>
  </si>
  <si>
    <t>WA </t>
  </si>
  <si>
    <t>ACCU </t>
  </si>
  <si>
    <t>Carbon removal - Human Induced Regeneration </t>
  </si>
  <si>
    <t>NSW </t>
  </si>
  <si>
    <t>2021/22 </t>
  </si>
  <si>
    <t>Carbon avoidance - Savanna Fire Management </t>
  </si>
  <si>
    <t>Total domestic units </t>
  </si>
  <si>
    <t>International units </t>
  </si>
  <si>
    <r>
      <t>(1). Each offset represents a reduction or removal of one tonne of carbon dioxide equivalent (CO</t>
    </r>
    <r>
      <rPr>
        <vertAlign val="subscript"/>
        <sz val="10"/>
        <color rgb="FF000000"/>
        <rFont val="Arial"/>
        <family val="2"/>
        <scheme val="minor"/>
      </rPr>
      <t>2</t>
    </r>
    <r>
      <rPr>
        <sz val="10"/>
        <color rgb="FF000000"/>
        <rFont val="Arial"/>
        <family val="2"/>
        <scheme val="minor"/>
      </rPr>
      <t>-e).</t>
    </r>
  </si>
  <si>
    <r>
      <t>NABERS portfolio average (star)</t>
    </r>
    <r>
      <rPr>
        <b/>
        <vertAlign val="superscript"/>
        <sz val="10"/>
        <color rgb="FF414042"/>
        <rFont val="Arial"/>
        <family val="2"/>
        <scheme val="minor"/>
      </rPr>
      <t>(1)</t>
    </r>
    <r>
      <rPr>
        <b/>
        <sz val="10"/>
        <color rgb="FF414042"/>
        <rFont val="Arial"/>
        <family val="2"/>
        <scheme val="minor"/>
      </rPr>
      <t> </t>
    </r>
  </si>
  <si>
    <t>FY17 </t>
  </si>
  <si>
    <t>Dexus group office portfolio </t>
  </si>
  <si>
    <t>NABERS Energy with GreenPower </t>
  </si>
  <si>
    <t>4.8 </t>
  </si>
  <si>
    <t>5.0 </t>
  </si>
  <si>
    <t>5.3 </t>
  </si>
  <si>
    <t>NABERS Energy  </t>
  </si>
  <si>
    <t>4.6 </t>
  </si>
  <si>
    <t>4.7 </t>
  </si>
  <si>
    <t>NABERS Water </t>
  </si>
  <si>
    <t>3.6 </t>
  </si>
  <si>
    <t>3.5 </t>
  </si>
  <si>
    <t>3.7 </t>
  </si>
  <si>
    <t>4.5 </t>
  </si>
  <si>
    <r>
      <t>NABERS Waste</t>
    </r>
    <r>
      <rPr>
        <vertAlign val="superscript"/>
        <sz val="10"/>
        <color rgb="FF414042"/>
        <rFont val="Arial"/>
        <family val="2"/>
        <scheme val="minor"/>
      </rPr>
      <t>(2)</t>
    </r>
    <r>
      <rPr>
        <sz val="10"/>
        <color rgb="FF414042"/>
        <rFont val="Arial"/>
        <family val="2"/>
        <scheme val="minor"/>
      </rPr>
      <t> </t>
    </r>
  </si>
  <si>
    <t>– </t>
  </si>
  <si>
    <t>2.7 </t>
  </si>
  <si>
    <t>3.0 </t>
  </si>
  <si>
    <r>
      <t>NABERS Indoor Environment</t>
    </r>
    <r>
      <rPr>
        <vertAlign val="superscript"/>
        <sz val="10"/>
        <color rgb="FF414042"/>
        <rFont val="Arial"/>
        <family val="2"/>
        <scheme val="minor"/>
      </rPr>
      <t>(2)</t>
    </r>
    <r>
      <rPr>
        <sz val="10"/>
        <color rgb="FF414042"/>
        <rFont val="Arial"/>
        <family val="2"/>
        <scheme val="minor"/>
      </rPr>
      <t> </t>
    </r>
  </si>
  <si>
    <t>4.0 </t>
  </si>
  <si>
    <r>
      <t>Dexus group retail portfolio (star)</t>
    </r>
    <r>
      <rPr>
        <vertAlign val="superscript"/>
        <sz val="10"/>
        <color rgb="FF414042"/>
        <rFont val="Arial"/>
        <family val="2"/>
        <scheme val="minor"/>
      </rPr>
      <t>(1)</t>
    </r>
    <r>
      <rPr>
        <sz val="10"/>
        <color rgb="FF414042"/>
        <rFont val="Arial"/>
        <family val="2"/>
        <scheme val="minor"/>
      </rPr>
      <t> </t>
    </r>
  </si>
  <si>
    <t>3.4 </t>
  </si>
  <si>
    <t>3.8 </t>
  </si>
  <si>
    <t>4.3 </t>
  </si>
  <si>
    <t>Group </t>
  </si>
  <si>
    <t>- </t>
  </si>
  <si>
    <t>(1). As at 30 June each year.</t>
  </si>
  <si>
    <t>(2). Dexus commenced publishing portfolio average ratings for NABERS Waste and NABERS Indoor Environment in FY20.</t>
  </si>
  <si>
    <t>(3). Selected assets only.</t>
  </si>
  <si>
    <t>Progress towards commitments</t>
  </si>
  <si>
    <r>
      <t>Net zero by 2022 progress (t CO</t>
    </r>
    <r>
      <rPr>
        <b/>
        <vertAlign val="subscript"/>
        <sz val="11"/>
        <color rgb="FF414042"/>
        <rFont val="Arial"/>
        <family val="2"/>
        <scheme val="minor"/>
      </rPr>
      <t>2</t>
    </r>
    <r>
      <rPr>
        <b/>
        <sz val="11"/>
        <color rgb="FF414042"/>
        <rFont val="Arial"/>
        <family val="2"/>
        <scheme val="minor"/>
      </rPr>
      <t>-e) </t>
    </r>
  </si>
  <si>
    <r>
      <t>Net zero by 2022 progress (t CO</t>
    </r>
    <r>
      <rPr>
        <b/>
        <vertAlign val="subscript"/>
        <sz val="10"/>
        <color rgb="FF414042"/>
        <rFont val="Arial"/>
        <family val="2"/>
        <scheme val="minor"/>
      </rPr>
      <t>2</t>
    </r>
    <r>
      <rPr>
        <b/>
        <sz val="10"/>
        <color rgb="FF414042"/>
        <rFont val="Arial"/>
        <family val="2"/>
        <scheme val="minor"/>
      </rPr>
      <t>-e) </t>
    </r>
  </si>
  <si>
    <t>Total Scope 1 &amp; 2 market-based GHG emissions </t>
  </si>
  <si>
    <t>Scope 3 market-based GHG emissions </t>
  </si>
  <si>
    <t>Total net greenhouse gas emissions </t>
  </si>
  <si>
    <t>Scope 1 &amp; 2 science-based target progress </t>
  </si>
  <si>
    <t>FY30 target </t>
  </si>
  <si>
    <r>
      <t>Dexus Scope 1 emissions (t CO</t>
    </r>
    <r>
      <rPr>
        <vertAlign val="subscript"/>
        <sz val="10"/>
        <color rgb="FF414042"/>
        <rFont val="Arial"/>
        <family val="2"/>
        <scheme val="minor"/>
      </rPr>
      <t>2</t>
    </r>
    <r>
      <rPr>
        <sz val="10"/>
        <color rgb="FF414042"/>
        <rFont val="Arial"/>
        <family val="2"/>
        <scheme val="minor"/>
      </rPr>
      <t>-e) </t>
    </r>
  </si>
  <si>
    <r>
      <t>Dexus Scope 2 market-based emissions (t CO</t>
    </r>
    <r>
      <rPr>
        <vertAlign val="subscript"/>
        <sz val="10"/>
        <color rgb="FF414042"/>
        <rFont val="Arial"/>
        <family val="2"/>
        <scheme val="minor"/>
      </rPr>
      <t>2</t>
    </r>
    <r>
      <rPr>
        <sz val="10"/>
        <color rgb="FF414042"/>
        <rFont val="Arial"/>
        <family val="2"/>
        <scheme val="minor"/>
      </rPr>
      <t>-e) </t>
    </r>
  </si>
  <si>
    <t>44,396 </t>
  </si>
  <si>
    <t>Net lettable area (sqm) </t>
  </si>
  <si>
    <t>Progress: 100% of electricity needs sourced from renewables (RE100) </t>
  </si>
  <si>
    <t>100% renewable electricity target </t>
  </si>
  <si>
    <t>Proportion of electricity needs sourced from renewables </t>
  </si>
  <si>
    <t>100% </t>
  </si>
  <si>
    <t>In FY20, Dexus committed to deliver an average 5 star NABERS Indoor Environment rating across the group office portfolio by FY25, delivering initiatives to enhance occupant health and wellbeing. </t>
  </si>
  <si>
    <t>NABERS Indoor Environment </t>
  </si>
  <si>
    <t>FY25 target </t>
  </si>
  <si>
    <t>Group office portfolio average </t>
  </si>
  <si>
    <t>Net lettable area covered (%) </t>
  </si>
  <si>
    <t>65% </t>
  </si>
  <si>
    <t>70% </t>
  </si>
  <si>
    <t>&gt;95% </t>
  </si>
  <si>
    <t>Dexus portfolio – Absolute and like-for-like inventories </t>
  </si>
  <si>
    <t>Absolute </t>
  </si>
  <si>
    <t>12 month 
change </t>
  </si>
  <si>
    <t>Energy consumption (MWh) </t>
  </si>
  <si>
    <t>Non-renewable energy </t>
  </si>
  <si>
    <t>Natural gas </t>
  </si>
  <si>
    <t>Diesel </t>
  </si>
  <si>
    <t>Electricity – grid-purchases </t>
  </si>
  <si>
    <t>Total non-renewable energy consumption </t>
  </si>
  <si>
    <t>Renewable energy </t>
  </si>
  <si>
    <t>Electricity – GreenPower and LGC purchases </t>
  </si>
  <si>
    <t>Solar energy </t>
  </si>
  <si>
    <t>Total renewable energy consumption </t>
  </si>
  <si>
    <t>Total energy consumption </t>
  </si>
  <si>
    <t>Percent electricity from renewable sources </t>
  </si>
  <si>
    <t>Percent energy use from renewable sources </t>
  </si>
  <si>
    <t>Water (kL or cubic metres) </t>
  </si>
  <si>
    <t>Potable water from water authorities </t>
  </si>
  <si>
    <t>Recycled water recovery </t>
  </si>
  <si>
    <t>Total water consumption incl. recycled water </t>
  </si>
  <si>
    <t>Percent water use from recycled sources </t>
  </si>
  <si>
    <t>Waste and recycling (tonnes) </t>
  </si>
  <si>
    <t>Waste to landfill </t>
  </si>
  <si>
    <t>Recycled waste </t>
  </si>
  <si>
    <t>Total waste </t>
  </si>
  <si>
    <t>Diversion from landfill </t>
  </si>
  <si>
    <t>Percent waste data coverage (office &amp; retail) </t>
  </si>
  <si>
    <t>Scope 1 </t>
  </si>
  <si>
    <t>Scope 2 – location-based </t>
  </si>
  <si>
    <t>Scope 3 – location-based GHG emissions </t>
  </si>
  <si>
    <t>Scope 2 – market-based </t>
  </si>
  <si>
    <t>Scope 3 – market-based GHG emissions </t>
  </si>
  <si>
    <t>Total Scope 1, 2 &amp; 3 location-based GHG emissions </t>
  </si>
  <si>
    <t>Total Scope 1, 2 &amp; 3 market-based GHG emissions </t>
  </si>
  <si>
    <t>Adjustments due to voluntary offsets surrendered by Dexus </t>
  </si>
  <si>
    <t>Equity – accounted lettable area under landlord control (annual weighted average square metres) </t>
  </si>
  <si>
    <t>Dexus portfolio – Energy and emissions productivity</t>
  </si>
  <si>
    <t>Energy and emissions productivity (market-based)</t>
  </si>
  <si>
    <t>Energy productivity ($m revenue per GJ consumed)</t>
  </si>
  <si>
    <t xml:space="preserve">Dexus portfolio – Consumption/emissions on an intensity basis </t>
  </si>
  <si>
    <t>12 month</t>
  </si>
  <si>
    <t>change</t>
  </si>
  <si>
    <t>Energy consumption (MJ/sqm)</t>
  </si>
  <si>
    <r>
      <t>Scope 1 &amp; 2 market based emissions (kgCO</t>
    </r>
    <r>
      <rPr>
        <vertAlign val="subscript"/>
        <sz val="10"/>
        <color rgb="FF414042"/>
        <rFont val="Arial"/>
        <family val="2"/>
        <scheme val="minor"/>
      </rPr>
      <t>2</t>
    </r>
    <r>
      <rPr>
        <sz val="10"/>
        <color rgb="FF414042"/>
        <rFont val="Arial"/>
        <family val="2"/>
        <scheme val="minor"/>
      </rPr>
      <t>-e/sqm)</t>
    </r>
  </si>
  <si>
    <t>Waste diversion from landfill (%)</t>
  </si>
  <si>
    <t>Healthcare portfolio</t>
  </si>
  <si>
    <t>Dexus Industria REIT portfolio – Absolute and like-for-like inventories </t>
  </si>
  <si>
    <t>Dexus Industria REIT (DXI) portfolio – Energy and emissions productivity</t>
  </si>
  <si>
    <t xml:space="preserve">Dexus Industria REIT (DXI) portfolio – Consumption/emissions on an intensity basis </t>
  </si>
  <si>
    <t>Dexus Convenience REIT portfolio – Absolute and like-for-like inventories </t>
  </si>
  <si>
    <t>Dexus Convenience Retail REIT (DXC) portfolio – Energy and emissions productivity</t>
  </si>
  <si>
    <t xml:space="preserve">Dexus Convenience Retail REIT (DXC) portfolio – Consumption/emissions on an intensity basis </t>
  </si>
  <si>
    <t>FY23 GRI Content Index</t>
  </si>
  <si>
    <t>Standard Disclosures</t>
  </si>
  <si>
    <t>Number</t>
  </si>
  <si>
    <t>Disclosure</t>
  </si>
  <si>
    <t>Reference</t>
  </si>
  <si>
    <t>Remarks/Omissions</t>
  </si>
  <si>
    <t>102–29</t>
  </si>
  <si>
    <t>Identifying and managing economic, environmental, and social impacts</t>
  </si>
  <si>
    <r>
      <rPr>
        <sz val="9"/>
        <color rgb="FF36BDB1"/>
        <rFont val="Arial"/>
        <family val="2"/>
      </rPr>
      <t xml:space="preserve">Annual Report – </t>
    </r>
    <r>
      <rPr>
        <sz val="9"/>
        <color rgb="FF414042"/>
        <rFont val="Arial"/>
        <family val="2"/>
      </rPr>
      <t xml:space="preserve"> pages 22-26 – Key risks</t>
    </r>
  </si>
  <si>
    <r>
      <rPr>
        <sz val="9"/>
        <color rgb="FF36BDB1"/>
        <rFont val="Arial"/>
        <family val="2"/>
      </rPr>
      <t xml:space="preserve">Annual Report – </t>
    </r>
    <r>
      <rPr>
        <sz val="9"/>
        <color rgb="FF414042"/>
        <rFont val="Arial"/>
        <family val="2"/>
      </rPr>
      <t xml:space="preserve">pages 28-29 – Materiality Assessment </t>
    </r>
  </si>
  <si>
    <r>
      <rPr>
        <sz val="9"/>
        <color rgb="FF36BDB1"/>
        <rFont val="Arial"/>
        <family val="2"/>
      </rPr>
      <t xml:space="preserve">Corporate Governance Statement – </t>
    </r>
    <r>
      <rPr>
        <sz val="9"/>
        <color rgb="FF414042"/>
        <rFont val="Arial"/>
        <family val="2"/>
      </rPr>
      <t>page 16 – Principle 7 – Recognise and manage risk</t>
    </r>
  </si>
  <si>
    <t>102–30</t>
  </si>
  <si>
    <t>Effectiveness of risk management processes</t>
  </si>
  <si>
    <t>102–31</t>
  </si>
  <si>
    <t>Review of economic, environmental, and social topics</t>
  </si>
  <si>
    <r>
      <rPr>
        <sz val="9"/>
        <color rgb="FF36BDB1"/>
        <rFont val="Arial"/>
        <family val="2"/>
      </rPr>
      <t xml:space="preserve">Corporate Governance Statement – </t>
    </r>
    <r>
      <rPr>
        <sz val="9"/>
        <color rgb="FF414042"/>
        <rFont val="Arial"/>
        <family val="2"/>
      </rPr>
      <t>page 16 – Principle 7: Recognise and manage risk</t>
    </r>
  </si>
  <si>
    <t>102–32</t>
  </si>
  <si>
    <t>Highest governance body’s role in sustainability reporting</t>
  </si>
  <si>
    <r>
      <rPr>
        <sz val="9"/>
        <color rgb="FF36BDB1"/>
        <rFont val="Arial"/>
        <family val="2"/>
        <scheme val="minor"/>
      </rPr>
      <t>Corporate Governance Statement –</t>
    </r>
    <r>
      <rPr>
        <sz val="9"/>
        <color rgb="FF414042"/>
        <rFont val="Arial"/>
        <family val="2"/>
        <scheme val="minor"/>
      </rPr>
      <t xml:space="preserve"> page 12 – 3.5 Sustainability and responsible investment</t>
    </r>
  </si>
  <si>
    <t>102–33</t>
  </si>
  <si>
    <t>Communicating critical concerns</t>
  </si>
  <si>
    <r>
      <rPr>
        <sz val="9"/>
        <color rgb="FF36BDB1"/>
        <rFont val="Arial"/>
        <family val="2"/>
      </rPr>
      <t>Corporate Governance Statement –</t>
    </r>
    <r>
      <rPr>
        <sz val="9"/>
        <color rgb="FF414042"/>
        <rFont val="Arial"/>
        <family val="2"/>
      </rPr>
      <t xml:space="preserve"> page 17 – Principle 7 – Recognise and manage risk</t>
    </r>
  </si>
  <si>
    <t>102–34</t>
  </si>
  <si>
    <t>Nature and total number of critical concerns</t>
  </si>
  <si>
    <r>
      <rPr>
        <sz val="9"/>
        <color rgb="FF36BDB1"/>
        <rFont val="Arial"/>
        <family val="2"/>
        <scheme val="minor"/>
      </rPr>
      <t xml:space="preserve">Annual Report – </t>
    </r>
    <r>
      <rPr>
        <sz val="9"/>
        <color rgb="FF414042"/>
        <rFont val="Arial"/>
        <family val="2"/>
        <scheme val="minor"/>
      </rPr>
      <t>pages 22-26 – Key risks</t>
    </r>
  </si>
  <si>
    <t>102–35</t>
  </si>
  <si>
    <t>Remuneration policies</t>
  </si>
  <si>
    <r>
      <rPr>
        <sz val="9"/>
        <color rgb="FF36BDB1"/>
        <rFont val="Arial"/>
        <family val="2"/>
      </rPr>
      <t xml:space="preserve">Corporate Governance Statement – </t>
    </r>
    <r>
      <rPr>
        <sz val="9"/>
        <color rgb="FF414042"/>
        <rFont val="Arial"/>
        <family val="2"/>
      </rPr>
      <t>page 18 – Principle 8 – Remunerate fairly and responsibly</t>
    </r>
  </si>
  <si>
    <t>102–36</t>
  </si>
  <si>
    <t>Process for determining remuneration</t>
  </si>
  <si>
    <t>102–37</t>
  </si>
  <si>
    <t>Stakeholders’ involvement in remuneration</t>
  </si>
  <si>
    <r>
      <rPr>
        <sz val="9"/>
        <color rgb="FF36BDB1"/>
        <rFont val="Arial"/>
        <family val="2"/>
      </rPr>
      <t>Corporate Governance Statement –</t>
    </r>
    <r>
      <rPr>
        <sz val="9"/>
        <color rgb="FF414042"/>
        <rFont val="Arial"/>
        <family val="2"/>
      </rPr>
      <t xml:space="preserve"> page 16 – Principle 6 – Respect the rights of security holders</t>
    </r>
  </si>
  <si>
    <t>102–38</t>
  </si>
  <si>
    <t>Annual total compensation ratio</t>
  </si>
  <si>
    <t>102–39</t>
  </si>
  <si>
    <t>Percentage increase in annual total compensation ratio</t>
  </si>
  <si>
    <t>102–40</t>
  </si>
  <si>
    <t>List of stakeholder groups</t>
  </si>
  <si>
    <t>102–41</t>
  </si>
  <si>
    <t>Collective bargaining agreements</t>
  </si>
  <si>
    <t>102–42</t>
  </si>
  <si>
    <t>Identifying and selecting stakeholders</t>
  </si>
  <si>
    <t>102–43</t>
  </si>
  <si>
    <t>Approach to stakeholder engagement</t>
  </si>
  <si>
    <t>102–44</t>
  </si>
  <si>
    <t>Key topics and concerns raised</t>
  </si>
  <si>
    <t>102–45</t>
  </si>
  <si>
    <t>Entities included in the consolidated financial statements</t>
  </si>
  <si>
    <r>
      <rPr>
        <sz val="9"/>
        <color rgb="FF36BDB1"/>
        <rFont val="Arial"/>
        <family val="2"/>
      </rPr>
      <t xml:space="preserve">Annual Report – </t>
    </r>
    <r>
      <rPr>
        <sz val="9"/>
        <color rgb="FF414042"/>
        <rFont val="Arial"/>
        <family val="2"/>
      </rPr>
      <t>Cover Page 2 – Highlights</t>
    </r>
  </si>
  <si>
    <t>102–46</t>
  </si>
  <si>
    <t>Defining report content and topic boundaries</t>
  </si>
  <si>
    <t>102–47</t>
  </si>
  <si>
    <t>List of material topics</t>
  </si>
  <si>
    <r>
      <rPr>
        <sz val="9"/>
        <color rgb="FF36BDB1"/>
        <rFont val="Arial"/>
        <family val="2"/>
      </rPr>
      <t>Annual Report –</t>
    </r>
    <r>
      <rPr>
        <sz val="9"/>
        <color rgb="FF414042"/>
        <rFont val="Arial"/>
        <family val="2"/>
      </rPr>
      <t xml:space="preserve"> pages 28-29 – Materiality Assessment </t>
    </r>
  </si>
  <si>
    <t>102–48</t>
  </si>
  <si>
    <t>Restatements of information</t>
  </si>
  <si>
    <t>102–49</t>
  </si>
  <si>
    <t>Changes in reporting</t>
  </si>
  <si>
    <t>102–50</t>
  </si>
  <si>
    <t>Reporting period</t>
  </si>
  <si>
    <t>102–51</t>
  </si>
  <si>
    <t>Date of most recent report</t>
  </si>
  <si>
    <t>102–52</t>
  </si>
  <si>
    <t>Reporting cycle</t>
  </si>
  <si>
    <t>Reporting Cycle is annual, period ending 30 June 2023.</t>
  </si>
  <si>
    <t>102–53</t>
  </si>
  <si>
    <t>Contact point for questions regarding the report</t>
  </si>
  <si>
    <t>102–54</t>
  </si>
  <si>
    <t>Claims of reporting in accordance with the GRI Standards</t>
  </si>
  <si>
    <r>
      <rPr>
        <sz val="9"/>
        <color rgb="FF36BDB1"/>
        <rFont val="Arial"/>
        <family val="2"/>
      </rPr>
      <t xml:space="preserve">Annual Report – </t>
    </r>
    <r>
      <rPr>
        <sz val="9"/>
        <color rgb="FF414042"/>
        <rFont val="Arial"/>
        <family val="2"/>
      </rPr>
      <t>page 129 – Report Scope</t>
    </r>
  </si>
  <si>
    <t>102–55</t>
  </si>
  <si>
    <t>GRI content index</t>
  </si>
  <si>
    <t>102–56</t>
  </si>
  <si>
    <t>External assurance</t>
  </si>
  <si>
    <t>PwC is an independent auditor engaged by Dexus to audit Dexus’s financial reports and provide an Independent Limited Assurance Report over key aspects of Dexus’s 2023 Sustainability Data as reported in the 2023 Annual Report and in the online reporting suite on the Dexus website.</t>
  </si>
  <si>
    <r>
      <rPr>
        <sz val="9"/>
        <color rgb="FF36BDB1"/>
        <rFont val="Arial"/>
        <family val="2"/>
      </rPr>
      <t xml:space="preserve">Dexus Website – </t>
    </r>
    <r>
      <rPr>
        <sz val="9"/>
        <color rgb="FF414042"/>
        <rFont val="Arial"/>
        <family val="2"/>
      </rPr>
      <t>Sustainability Assurance Statement</t>
    </r>
  </si>
  <si>
    <r>
      <rPr>
        <sz val="9"/>
        <color rgb="FF36BDB1"/>
        <rFont val="Arial"/>
        <family val="2"/>
      </rPr>
      <t xml:space="preserve">Corporate Governance Statement – </t>
    </r>
    <r>
      <rPr>
        <sz val="9"/>
        <color rgb="FF414042"/>
        <rFont val="Arial"/>
        <family val="2"/>
      </rPr>
      <t>page 13 – Sub-Section: 4.1 Board Audit Committee</t>
    </r>
  </si>
  <si>
    <t>Material Topic Disclosures</t>
  </si>
  <si>
    <t>GRI Standard</t>
  </si>
  <si>
    <t>GRI 103: Management Approach 2016</t>
  </si>
  <si>
    <t>103–1</t>
  </si>
  <si>
    <t>Explanation of the material topic and its boundary</t>
  </si>
  <si>
    <r>
      <rPr>
        <sz val="9"/>
        <color rgb="FF36BDB1"/>
        <rFont val="Arial"/>
        <family val="2"/>
      </rPr>
      <t xml:space="preserve">Annual Report –  </t>
    </r>
    <r>
      <rPr>
        <sz val="9"/>
        <color rgb="FF414042"/>
        <rFont val="Arial"/>
        <family val="2"/>
      </rPr>
      <t xml:space="preserve">pages 28-29 – Materiality Assessment </t>
    </r>
  </si>
  <si>
    <t>103–2</t>
  </si>
  <si>
    <t>The management approach and its components</t>
  </si>
  <si>
    <t>103–3</t>
  </si>
  <si>
    <t>Evaluation of the management approach</t>
  </si>
  <si>
    <t>GRI 201: Economic Data 2016</t>
  </si>
  <si>
    <t>201-1</t>
  </si>
  <si>
    <t>Direct economic value generated and distributed</t>
  </si>
  <si>
    <r>
      <rPr>
        <sz val="9"/>
        <color rgb="FF36BDB1"/>
        <rFont val="Arial"/>
        <family val="2"/>
      </rPr>
      <t xml:space="preserve">Annual Results Presentation – </t>
    </r>
    <r>
      <rPr>
        <sz val="9"/>
        <color rgb="FF404042"/>
        <rFont val="Arial"/>
        <family val="2"/>
      </rPr>
      <t xml:space="preserve"> page 66</t>
    </r>
  </si>
  <si>
    <r>
      <rPr>
        <sz val="9"/>
        <color rgb="FF36BDB1"/>
        <rFont val="Arial"/>
        <family val="2"/>
      </rPr>
      <t xml:space="preserve">Annual Report – </t>
    </r>
    <r>
      <rPr>
        <sz val="9"/>
        <color rgb="FF404042"/>
        <rFont val="Arial"/>
        <family val="2"/>
      </rPr>
      <t xml:space="preserve"> page 39</t>
    </r>
  </si>
  <si>
    <t>201-2</t>
  </si>
  <si>
    <t>Financial implications and other risks and opportunities due to climate change</t>
  </si>
  <si>
    <r>
      <rPr>
        <sz val="9"/>
        <color rgb="FF36BDB1"/>
        <rFont val="Arial"/>
        <family val="2"/>
        <scheme val="minor"/>
      </rPr>
      <t xml:space="preserve">Annual Report  – </t>
    </r>
    <r>
      <rPr>
        <sz val="9"/>
        <color rgb="FF414042"/>
        <rFont val="Arial"/>
        <family val="2"/>
        <scheme val="minor"/>
      </rPr>
      <t>pages 22-26 – Key risks</t>
    </r>
  </si>
  <si>
    <r>
      <rPr>
        <sz val="9"/>
        <color rgb="FF36BDB1"/>
        <rFont val="Arial"/>
        <family val="2"/>
      </rPr>
      <t>Sustainability Data Pack –</t>
    </r>
    <r>
      <rPr>
        <sz val="9"/>
        <color rgb="FF414042"/>
        <rFont val="Arial"/>
        <family val="2"/>
      </rPr>
      <t xml:space="preserve"> Enriched Environment – Performance towards commitments</t>
    </r>
  </si>
  <si>
    <r>
      <rPr>
        <sz val="9"/>
        <color rgb="FF36BDB1"/>
        <rFont val="Arial"/>
        <family val="2"/>
        <scheme val="minor"/>
      </rPr>
      <t>Dexus Website, Towards Climate Resilience –</t>
    </r>
    <r>
      <rPr>
        <sz val="9"/>
        <color rgb="FF414042"/>
        <rFont val="Arial"/>
        <family val="2"/>
        <scheme val="minor"/>
      </rPr>
      <t xml:space="preserve"> pages 19-21 – Climate-related issues</t>
    </r>
  </si>
  <si>
    <t>201-3</t>
  </si>
  <si>
    <t>Defined benefit plan obligations and other retirement plans</t>
  </si>
  <si>
    <t>Dexus does not operate a defined benefit superannuation scheme. Consistent with Australian legislation, superannuation contributions are made to superannuation funds selected by employees. Dexus contributes retirement provisions in line with Australia’s employer superannuation guarantee requirements. 
In FY23 Dexus provided superannuation contributions at the legislated contribution rate of 10%, unless elected at a higher rate by an employee as part of a voluntary contribution.</t>
  </si>
  <si>
    <t>201-4</t>
  </si>
  <si>
    <t>Financial assistance received from government</t>
  </si>
  <si>
    <t xml:space="preserve">Dexus did not undertake any Energy Saving Certificates (ESCs) transactions, resulting in $0 revenue for the year. </t>
  </si>
  <si>
    <t>GRI 203: Indirect Economic Impacts 2016</t>
  </si>
  <si>
    <t>203-2</t>
  </si>
  <si>
    <t>Significant indirect economic impacts</t>
  </si>
  <si>
    <t>GRI 204: Procurement Practice 2016</t>
  </si>
  <si>
    <t>204–1</t>
  </si>
  <si>
    <t>Proportion of spending on local suppliers</t>
  </si>
  <si>
    <t>GRI 205: Anti-Corruption 2016</t>
  </si>
  <si>
    <t>205–1</t>
  </si>
  <si>
    <t>Operations assessed for risks related to corruption</t>
  </si>
  <si>
    <r>
      <rPr>
        <sz val="9"/>
        <color rgb="FF36BDB1"/>
        <rFont val="Arial"/>
        <family val="2"/>
      </rPr>
      <t xml:space="preserve">Corporate Governance Statement – </t>
    </r>
    <r>
      <rPr>
        <sz val="9"/>
        <color rgb="FF414042"/>
        <rFont val="Arial"/>
        <family val="2"/>
      </rPr>
      <t>page 17 – Principle 7 – Recognise and manage risk – 7.2 Risk management</t>
    </r>
  </si>
  <si>
    <t>205–2</t>
  </si>
  <si>
    <t>Communication and training about anticorruption policies and procedures</t>
  </si>
  <si>
    <r>
      <rPr>
        <sz val="9"/>
        <color rgb="FF36BDB1"/>
        <rFont val="Arial"/>
        <family val="2"/>
        <scheme val="minor"/>
      </rPr>
      <t>Corporate Governance Statement –</t>
    </r>
    <r>
      <rPr>
        <sz val="9"/>
        <color rgb="FF414042"/>
        <rFont val="Arial"/>
        <family val="2"/>
        <scheme val="minor"/>
      </rPr>
      <t xml:space="preserve"> pages 5-10 – Principle 2 – Structure the Board to be effective and add value – 2.8 Access to training and information</t>
    </r>
  </si>
  <si>
    <r>
      <rPr>
        <sz val="9"/>
        <color rgb="FF36BDB1"/>
        <rFont val="Arial"/>
        <family val="2"/>
      </rPr>
      <t>Corporate Governance Statement –</t>
    </r>
    <r>
      <rPr>
        <sz val="9"/>
        <color rgb="FF414042"/>
        <rFont val="Arial"/>
        <family val="2"/>
      </rPr>
      <t xml:space="preserve"> pages 11-13 – Principle 3 – Instil a culture of acting lawfully, ethically, and responsibly</t>
    </r>
  </si>
  <si>
    <r>
      <rPr>
        <sz val="9"/>
        <color rgb="FF36BDB1"/>
        <rFont val="Arial"/>
        <family val="2"/>
        <scheme val="minor"/>
      </rPr>
      <t>Corporate Governance Statement –</t>
    </r>
    <r>
      <rPr>
        <sz val="9"/>
        <color rgb="FF414042"/>
        <rFont val="Arial"/>
        <family val="2"/>
        <scheme val="minor"/>
      </rPr>
      <t xml:space="preserve"> page 16 – Principle 7 – Recognise and manage risk – 7.2 Risk management</t>
    </r>
  </si>
  <si>
    <t>205–3</t>
  </si>
  <si>
    <t>Confirmed incidents of corruption and actions taken</t>
  </si>
  <si>
    <t>GRI 206: Anti-Competitive Behaviour 2016</t>
  </si>
  <si>
    <t>206–1</t>
  </si>
  <si>
    <t>Legal actions for anticompetitive behaviour, anti-trust, and monopoly practices</t>
  </si>
  <si>
    <r>
      <rPr>
        <sz val="9"/>
        <color rgb="FF36BDB1"/>
        <rFont val="Arial"/>
        <family val="2"/>
      </rPr>
      <t xml:space="preserve">Annual Report – </t>
    </r>
    <r>
      <rPr>
        <sz val="9"/>
        <color rgb="FF414042"/>
        <rFont val="Arial"/>
        <family val="2"/>
      </rPr>
      <t>pages 22–26 – Key risks</t>
    </r>
  </si>
  <si>
    <t>GRI 302: Energy 2016</t>
  </si>
  <si>
    <t>302–1</t>
  </si>
  <si>
    <t>Energy consumption within the organisation</t>
  </si>
  <si>
    <t>302–2</t>
  </si>
  <si>
    <t>Energy consumption outside of the organisation</t>
  </si>
  <si>
    <t xml:space="preserve"> </t>
  </si>
  <si>
    <t>Information on upstream energy consumption outside Dexus’s organisation boundary relates to energy consumed by suppliers providing products and services to Dexus. Dexus has engaged with key suppliers to request information about their energy consumption, but only a limited number of suppliers’ energy data is available.</t>
  </si>
  <si>
    <t>Downstream energy consumption relates to energy consumption by tenants occupying Dexus buildings. Dexus collects data for tenants across a proportion of properties, however this data falls outside of the operational control boundary used for public disclosure.</t>
  </si>
  <si>
    <t>302–3</t>
  </si>
  <si>
    <t>Energy intensity</t>
  </si>
  <si>
    <t>302–4</t>
  </si>
  <si>
    <t>Reduction of energy consumption</t>
  </si>
  <si>
    <t>302–5</t>
  </si>
  <si>
    <t>Reductions in energy requirements of products and services</t>
  </si>
  <si>
    <t>GRI 303: Water and Effluents 2018</t>
  </si>
  <si>
    <t>303–1</t>
  </si>
  <si>
    <t>Interactions with water as a shared resource</t>
  </si>
  <si>
    <t>303–2</t>
  </si>
  <si>
    <t>Management of water discharge-related impacts</t>
  </si>
  <si>
    <t>303–3</t>
  </si>
  <si>
    <t>Water withdrawal</t>
  </si>
  <si>
    <t>303–4</t>
  </si>
  <si>
    <t>Water discharge</t>
  </si>
  <si>
    <t>303–5</t>
  </si>
  <si>
    <t>Water consumption</t>
  </si>
  <si>
    <t>GRI 306: Effluents and Waste 2016</t>
  </si>
  <si>
    <t>306-3</t>
  </si>
  <si>
    <t>Significant spills</t>
  </si>
  <si>
    <t>GRI 306: Waste 2020</t>
  </si>
  <si>
    <t>306–1</t>
  </si>
  <si>
    <t>Waste generation and significant waste-related impacts</t>
  </si>
  <si>
    <t>306–2</t>
  </si>
  <si>
    <t>Management of significant waste-related impacts</t>
  </si>
  <si>
    <t>306–3</t>
  </si>
  <si>
    <t>Waste generated</t>
  </si>
  <si>
    <t>306–4</t>
  </si>
  <si>
    <t>Waste diverted from disposal</t>
  </si>
  <si>
    <t>306–5</t>
  </si>
  <si>
    <t>Waste directed to disposal</t>
  </si>
  <si>
    <t>GRI 308: Supplier Environmental Assessment 2016</t>
  </si>
  <si>
    <t>308–1</t>
  </si>
  <si>
    <t>New suppliers that were screened using environmental criteria</t>
  </si>
  <si>
    <t>308–2</t>
  </si>
  <si>
    <t>Negative environmental impacts in the supply chain and actions taken</t>
  </si>
  <si>
    <t>Championing an inclusive and high performing culture</t>
  </si>
  <si>
    <t>103-1</t>
  </si>
  <si>
    <t>103-2</t>
  </si>
  <si>
    <t>103-3</t>
  </si>
  <si>
    <t>GRI 401: Employment 2016</t>
  </si>
  <si>
    <t>401-1</t>
  </si>
  <si>
    <t>New employee hires and employee turnover</t>
  </si>
  <si>
    <t>401-2</t>
  </si>
  <si>
    <t>Benefits provided to full-time employees that are not provided to temporary or part-time employees</t>
  </si>
  <si>
    <t>Dexus offers several employee benefits in line with contemporary Australian market practice. Benefits are offered regardless of full-time or part-time employment status but may be pro-rated in the case of leave and life insurance benefits which are based on the employee’s regular salary level.</t>
  </si>
  <si>
    <t>Temporary employees engaged via a labour hire agency or contracting agreement receive benefits from their primary employer, the cost of which is factored into the hourly rate or service fee paid by Dexus. Temporary employees are not eligible for the following benefits: leave benefits, life and disability insurance, membership to the corporate discount program, study assistance.</t>
  </si>
  <si>
    <t>GRI: Labour Management Relations 2016</t>
  </si>
  <si>
    <t>402-1</t>
  </si>
  <si>
    <t>Minimum notice periods regarding operational changes</t>
  </si>
  <si>
    <t>GRI 403: Occupational Health and Safety 2018</t>
  </si>
  <si>
    <t>403-1</t>
  </si>
  <si>
    <t>Occupational health and safety management system</t>
  </si>
  <si>
    <t>403-2</t>
  </si>
  <si>
    <t>Hazard identification, risk assessment, and incident investigation</t>
  </si>
  <si>
    <t>403-3</t>
  </si>
  <si>
    <t>Occupational health services</t>
  </si>
  <si>
    <t>403-4</t>
  </si>
  <si>
    <t>Worker participation, consultation, and communication on occupational health and safety</t>
  </si>
  <si>
    <t>403-5</t>
  </si>
  <si>
    <t>Worker training on occupational health and safety</t>
  </si>
  <si>
    <t>403-6</t>
  </si>
  <si>
    <t>Promotion of worker health</t>
  </si>
  <si>
    <t>403-7</t>
  </si>
  <si>
    <t>Prevention and mitigation of occupational health and safety impacts directly linked by business relationships</t>
  </si>
  <si>
    <t>403-8</t>
  </si>
  <si>
    <t xml:space="preserve">Workers covered by an occupational health and safety management system  </t>
  </si>
  <si>
    <t>403-9</t>
  </si>
  <si>
    <t>Work-related injuries</t>
  </si>
  <si>
    <t>403-10</t>
  </si>
  <si>
    <t>Work-related ill health</t>
  </si>
  <si>
    <t>Dexus employees are not involved in occupational activities that have a high incidence or high risk of specific diseases.</t>
  </si>
  <si>
    <t>GRI 404: Training and Education 2016</t>
  </si>
  <si>
    <t>404-1</t>
  </si>
  <si>
    <t>Average hours of training per year per employee</t>
  </si>
  <si>
    <t>404-2</t>
  </si>
  <si>
    <t>Programs for upgrading employee skills and transition assistance programs</t>
  </si>
  <si>
    <t>404-3</t>
  </si>
  <si>
    <t>Percentage of employees receiving regular Data and career development reviews</t>
  </si>
  <si>
    <t>GRI 405: Diversity and Equal Opportunity 2016</t>
  </si>
  <si>
    <t>405-1</t>
  </si>
  <si>
    <t>Diversity of governance bodies and employees</t>
  </si>
  <si>
    <t>405-2</t>
  </si>
  <si>
    <t>Ratio of basic salary and remuneration of women to men</t>
  </si>
  <si>
    <t>GRI 406: Non-discrimination 2016</t>
  </si>
  <si>
    <t>406-1</t>
  </si>
  <si>
    <t>Incidents of discrimination and corrective actions taken</t>
  </si>
  <si>
    <t>GRI 407: Freedom of Association and Collective Bargaining 2016</t>
  </si>
  <si>
    <t>407-1</t>
  </si>
  <si>
    <t xml:space="preserve"> Operations and suppliers in which the right to freedom of association and collective bargaining may be at risk</t>
  </si>
  <si>
    <t>407-2</t>
  </si>
  <si>
    <t>Measures taken by the organization in the reporting period intended to support rights to exercise freedom of association and collective bargaining</t>
  </si>
  <si>
    <t>407-3</t>
  </si>
  <si>
    <t>GRI 410: Security Practices</t>
  </si>
  <si>
    <t>410–1</t>
  </si>
  <si>
    <t>Security personnel trained in human rights policies or procedures</t>
  </si>
  <si>
    <t>Decarbonisation and circularity</t>
  </si>
  <si>
    <r>
      <rPr>
        <sz val="9"/>
        <color rgb="FF36BDB1"/>
        <rFont val="Arial"/>
        <family val="2"/>
        <scheme val="minor"/>
      </rPr>
      <t>Annual Report –</t>
    </r>
    <r>
      <rPr>
        <sz val="9"/>
        <color rgb="FF414042"/>
        <rFont val="Arial"/>
        <family val="2"/>
        <scheme val="minor"/>
      </rPr>
      <t xml:space="preserve"> pages 22-26 – Key risks</t>
    </r>
  </si>
  <si>
    <t>GRI 305: Emissions 2016</t>
  </si>
  <si>
    <t>305–1</t>
  </si>
  <si>
    <t>Direct (Scope 1) GHG Emissions</t>
  </si>
  <si>
    <t>305–2</t>
  </si>
  <si>
    <t>Energy indirect (Scope 2) GHG Emissions</t>
  </si>
  <si>
    <t>305–3</t>
  </si>
  <si>
    <t>Other indirect (Scope 3) GHG Emissions</t>
  </si>
  <si>
    <t>305–4</t>
  </si>
  <si>
    <t>GHG Emissions intensity</t>
  </si>
  <si>
    <t>305–5</t>
  </si>
  <si>
    <t xml:space="preserve">Reduction of GHG emissions </t>
  </si>
  <si>
    <t>305–6</t>
  </si>
  <si>
    <t>Emissions of ozone-depleting substances (ODS)</t>
  </si>
  <si>
    <t>305–7</t>
  </si>
  <si>
    <t>Nitrogen oxides (NOX), sulphur oxides (SOX), and other significant air emissions</t>
  </si>
  <si>
    <t>Customer engagement and experience</t>
  </si>
  <si>
    <r>
      <rPr>
        <sz val="9"/>
        <color rgb="FF36BDB1"/>
        <rFont val="Arial"/>
        <family val="2"/>
        <scheme val="minor"/>
      </rPr>
      <t>Annual Report –</t>
    </r>
    <r>
      <rPr>
        <sz val="9"/>
        <color rgb="FF414042"/>
        <rFont val="Arial"/>
        <family val="2"/>
        <scheme val="minor"/>
      </rPr>
      <t xml:space="preserve"> pages 22–26 – Key risks</t>
    </r>
  </si>
  <si>
    <r>
      <rPr>
        <sz val="9"/>
        <color rgb="FF36BDB1"/>
        <rFont val="Arial"/>
        <family val="2"/>
        <scheme val="minor"/>
      </rPr>
      <t>Annual Report –</t>
    </r>
    <r>
      <rPr>
        <sz val="9"/>
        <color rgb="FF414042"/>
        <rFont val="Arial"/>
        <family val="2"/>
        <scheme val="minor"/>
      </rPr>
      <t xml:space="preserve"> pages 6-9 – Chair and CEO review</t>
    </r>
  </si>
  <si>
    <t>Evaluation of the Management Approach</t>
  </si>
  <si>
    <t>GRI 416: Customer Health and Safety 2016</t>
  </si>
  <si>
    <t>416–1</t>
  </si>
  <si>
    <t>Assessment of the health and safety impacts of product and service categories</t>
  </si>
  <si>
    <t>GRI 418: Customer Privacy 2016</t>
  </si>
  <si>
    <t>418–1</t>
  </si>
  <si>
    <t>Substantiated complaints concerning breaches of customer privacy and losses of customer data</t>
  </si>
  <si>
    <t>FY23 SASB Content Index</t>
  </si>
  <si>
    <t>Topic</t>
  </si>
  <si>
    <t>Accounting Metric</t>
  </si>
  <si>
    <t>SASB Code</t>
  </si>
  <si>
    <t>Unit of Measure</t>
  </si>
  <si>
    <t>Disclosure Location (link to evidence or page #)</t>
  </si>
  <si>
    <t>Energy Management</t>
  </si>
  <si>
    <t>Energy consumption data coverage as a percentage of total floor area, by property subsector</t>
  </si>
  <si>
    <t>IF-RE-130a.1</t>
  </si>
  <si>
    <t>Percentage (%)</t>
  </si>
  <si>
    <t>by floor area</t>
  </si>
  <si>
    <t>(1) Total energy consumed by portfolio area with data coverage
(2) percentage grid electricity
(3) percentage renewable, each by property subsector</t>
  </si>
  <si>
    <t>IF-RE-130a.2</t>
  </si>
  <si>
    <t>Gigajoules (GJ),</t>
  </si>
  <si>
    <t>Like-for-like percentage change in energy consumption for the portfolio area with data coverage, by property subsector</t>
  </si>
  <si>
    <t>IF-RE-130a.3</t>
  </si>
  <si>
    <t>Percentage of eligible portfolio that:
(1) has obtained an energy rating and  
(2) is certified to ENERGY STAR®, by property subsector</t>
  </si>
  <si>
    <t>IF-RE-130a.4</t>
  </si>
  <si>
    <t>Description of how building energy management considerations are integrated into property investment analysis and operational strategy</t>
  </si>
  <si>
    <t>IF-RE-130a.5</t>
  </si>
  <si>
    <t>n/a</t>
  </si>
  <si>
    <t>Water Management</t>
  </si>
  <si>
    <t>Water withdrawal data coverage as a percentage of: 
(1) total floor area and percentage 
(2) floor area in regions with High or Extremely High Baseline Water Stress, each by property subsector</t>
  </si>
  <si>
    <t>IF-RE-140a.1</t>
  </si>
  <si>
    <t>(1) Total water withdrawn by portfolio area with data coverage and 
(2) percentage in regions with High or Extremely High Baseline Water Stress, each by property subsector</t>
  </si>
  <si>
    <t>IF-RE-140a.2</t>
  </si>
  <si>
    <t>Thousand Cubic meters (m3)</t>
  </si>
  <si>
    <t>Like-for-like percentage change in water withdrawn for portfolio area with data coverage, by property subsector</t>
  </si>
  <si>
    <t>IF-RE-140a.3</t>
  </si>
  <si>
    <t>Description of water management risks and description discussion of strategies and practices to mitigate those risks</t>
  </si>
  <si>
    <t>IF-RE-140a.4</t>
  </si>
  <si>
    <t>Management of Tenant Sustainability Impacts</t>
  </si>
  <si>
    <t>1) Percentage of new leases that contain a cost recovery clause for resource efficiency-related capital improvements and 
(2) associated leased floor area, by property subsector</t>
  </si>
  <si>
    <t>IF-RE-410a.1</t>
  </si>
  <si>
    <t>by floor area , Square feet (ft2)</t>
  </si>
  <si>
    <t>Percentage of tenants that are separately metered or sub metered for (1) grid electricity consumption and (2) water withdrawals, by property subsector</t>
  </si>
  <si>
    <t>IF-RE-410a.2</t>
  </si>
  <si>
    <t>Discussion of approach to measuring, incentivizing, and improving sustainability impacts of tenants</t>
  </si>
  <si>
    <t>IF-RE-410a.3</t>
  </si>
  <si>
    <t>Climate Change Adaptation</t>
  </si>
  <si>
    <t>Area of properties located in 100-year flood zones, by property subsector</t>
  </si>
  <si>
    <t>IF-RE-450a.1</t>
  </si>
  <si>
    <t>Square feet (ft2)</t>
  </si>
  <si>
    <t>Not reported</t>
  </si>
  <si>
    <t>Description of climate change risk exposure analysis, degree of systematic portfolio exposure, and strategies for mitigating risks</t>
  </si>
  <si>
    <t>IF-RE-450a.2</t>
  </si>
  <si>
    <t>Activity Metric</t>
  </si>
  <si>
    <t xml:space="preserve">Dexus Metric of Qualitative Disclosure	</t>
  </si>
  <si>
    <t>Real estate activity metrics</t>
  </si>
  <si>
    <t>Number of assets, by property subsector</t>
  </si>
  <si>
    <t>IF-RE-000.A</t>
  </si>
  <si>
    <t>Leasable floor area, by property subsector</t>
  </si>
  <si>
    <t>IF-RE-000.B</t>
  </si>
  <si>
    <t>Percentage of indirectly managed assets, by property subsector</t>
  </si>
  <si>
    <t>IF-RE-000.C</t>
  </si>
  <si>
    <t>Percentage (%) by floor area</t>
  </si>
  <si>
    <t>Average occupancy rate, by property subsector</t>
  </si>
  <si>
    <t>IF-RE-000.D</t>
  </si>
  <si>
    <t>(2) Not reported</t>
  </si>
  <si>
    <t>We offer green leases to tenants for a collaborative approach to sustainability. These do not contain cost-recovery clauses.</t>
  </si>
  <si>
    <t xml:space="preserve">Office and Industrial only </t>
  </si>
  <si>
    <t>Generally, tenants occupying premises are separately metered for grid electricity consumption, including where embedded electricity networks are in place for applicable assets. Water withdrawals at assets are generally metered at the whole of asset or site.</t>
  </si>
  <si>
    <t>The 2023 Annual Report has been reviewed and approved by senior executives and managers across relevant business units.</t>
  </si>
  <si>
    <t>In FY23, the business did not receive any complaints or grievances regarding negative environmental impact due to supplier and/or service provider activities.</t>
  </si>
  <si>
    <t>Comments</t>
  </si>
  <si>
    <t>There were no legal actions brought against Dexus for anti-competitive, anti-trust or monopoly practices in FY23</t>
  </si>
  <si>
    <t>Renewable and non-renewable energy generation (MWh)</t>
  </si>
  <si>
    <t>(1). Excludes AMP Capital</t>
  </si>
  <si>
    <r>
      <t>Like-for-like</t>
    </r>
    <r>
      <rPr>
        <b/>
        <vertAlign val="superscript"/>
        <sz val="10"/>
        <color rgb="FF414042"/>
        <rFont val="Arial"/>
        <family val="2"/>
        <scheme val="minor"/>
      </rPr>
      <t>(2)</t>
    </r>
    <r>
      <rPr>
        <b/>
        <sz val="10"/>
        <color rgb="FF414042"/>
        <rFont val="Arial"/>
        <family val="2"/>
        <scheme val="minor"/>
      </rPr>
      <t> </t>
    </r>
  </si>
  <si>
    <r>
      <t>Base year</t>
    </r>
    <r>
      <rPr>
        <b/>
        <vertAlign val="superscript"/>
        <sz val="10"/>
        <color rgb="FF414042"/>
        <rFont val="Arial"/>
        <family val="2"/>
        <scheme val="minor"/>
      </rPr>
      <t>(1)</t>
    </r>
    <r>
      <rPr>
        <b/>
        <sz val="10"/>
        <color rgb="FF414042"/>
        <rFont val="Arial"/>
        <family val="2"/>
        <scheme val="minor"/>
      </rPr>
      <t> </t>
    </r>
  </si>
  <si>
    <r>
      <t>Scope 1 &amp; 2 emissions productivity ($m revenue/t.CO</t>
    </r>
    <r>
      <rPr>
        <vertAlign val="subscript"/>
        <sz val="10"/>
        <color rgb="FF414042"/>
        <rFont val="Arial"/>
        <family val="2"/>
        <scheme val="minor"/>
      </rPr>
      <t>2</t>
    </r>
    <r>
      <rPr>
        <sz val="10"/>
        <color rgb="FF414042"/>
        <rFont val="Arial"/>
        <family val="2"/>
        <scheme val="minor"/>
      </rPr>
      <t>-e)</t>
    </r>
  </si>
  <si>
    <r>
      <t>Scope 1, 2 &amp; 3 emissions productivity ($m revenue/t.CO</t>
    </r>
    <r>
      <rPr>
        <vertAlign val="subscript"/>
        <sz val="10"/>
        <color rgb="FF414042"/>
        <rFont val="Arial"/>
        <family val="2"/>
        <scheme val="minor"/>
      </rPr>
      <t>2</t>
    </r>
    <r>
      <rPr>
        <sz val="10"/>
        <color rgb="FF414042"/>
        <rFont val="Arial"/>
        <family val="2"/>
        <scheme val="minor"/>
      </rPr>
      <t>-e)</t>
    </r>
  </si>
  <si>
    <r>
      <t>Like-for-like</t>
    </r>
    <r>
      <rPr>
        <b/>
        <vertAlign val="superscript"/>
        <sz val="10"/>
        <color rgb="FF414042"/>
        <rFont val="Arial"/>
        <family val="2"/>
        <scheme val="minor"/>
      </rPr>
      <t>(</t>
    </r>
    <r>
      <rPr>
        <vertAlign val="superscript"/>
        <sz val="10"/>
        <color rgb="FF414042"/>
        <rFont val="Arial"/>
        <family val="2"/>
        <scheme val="minor"/>
      </rPr>
      <t>2)</t>
    </r>
  </si>
  <si>
    <r>
      <t>Scope 1 &amp; 2 emissions (kgCO</t>
    </r>
    <r>
      <rPr>
        <vertAlign val="subscript"/>
        <sz val="10"/>
        <color rgb="FF414042"/>
        <rFont val="Arial"/>
        <family val="2"/>
        <scheme val="minor"/>
      </rPr>
      <t>2</t>
    </r>
    <r>
      <rPr>
        <sz val="10"/>
        <color rgb="FF414042"/>
        <rFont val="Arial"/>
        <family val="2"/>
        <scheme val="minor"/>
      </rPr>
      <t>-e/sqm)</t>
    </r>
  </si>
  <si>
    <t>(1). Commenced reporting in FY22.</t>
  </si>
  <si>
    <r>
      <t xml:space="preserve">Annual Report – </t>
    </r>
    <r>
      <rPr>
        <sz val="9"/>
        <color rgb="FF414042"/>
        <rFont val="Arial"/>
        <family val="2"/>
      </rPr>
      <t xml:space="preserve">pages 28-29 – Materiality Assessment </t>
    </r>
  </si>
  <si>
    <r>
      <rPr>
        <sz val="9"/>
        <color rgb="FF36BDB1"/>
        <rFont val="Arial"/>
        <family val="2"/>
      </rPr>
      <t xml:space="preserve">Sustainability Approach and Data Pack – </t>
    </r>
    <r>
      <rPr>
        <sz val="9"/>
        <color rgb="FF414042"/>
        <rFont val="Arial"/>
        <family val="2"/>
      </rPr>
      <t>Data Pack – Thriving People – Remuneration</t>
    </r>
  </si>
  <si>
    <r>
      <rPr>
        <sz val="9"/>
        <color rgb="FF36BDB1"/>
        <rFont val="Arial"/>
        <family val="2"/>
      </rPr>
      <t>Sustainability Approach and Data Pack –</t>
    </r>
    <r>
      <rPr>
        <sz val="9"/>
        <color rgb="FF414042"/>
        <rFont val="Arial"/>
        <family val="2"/>
      </rPr>
      <t xml:space="preserve"> Data Pack – Thriving People – Recruitment and Retention</t>
    </r>
  </si>
  <si>
    <r>
      <t>Sustainability Approach and Data Pack –</t>
    </r>
    <r>
      <rPr>
        <sz val="9"/>
        <color rgb="FF414042"/>
        <rFont val="Arial"/>
        <family val="2"/>
      </rPr>
      <t xml:space="preserve"> page 29 – Real assets – Stakeholder engagement</t>
    </r>
  </si>
  <si>
    <r>
      <t>Dexus website</t>
    </r>
    <r>
      <rPr>
        <sz val="9"/>
        <color rgb="FF414042"/>
        <rFont val="Arial"/>
        <family val="2"/>
        <scheme val="minor"/>
      </rPr>
      <t xml:space="preserve"> </t>
    </r>
    <r>
      <rPr>
        <sz val="9"/>
        <color rgb="FF36BDB1"/>
        <rFont val="Arial"/>
        <family val="2"/>
        <scheme val="minor"/>
      </rPr>
      <t>–</t>
    </r>
    <r>
      <rPr>
        <sz val="9"/>
        <color rgb="FF414042"/>
        <rFont val="Arial"/>
        <family val="2"/>
        <scheme val="minor"/>
      </rPr>
      <t xml:space="preserve"> Discover Dexus – Sustainability – Sustainability approach</t>
    </r>
  </si>
  <si>
    <r>
      <t>Annual Report –</t>
    </r>
    <r>
      <rPr>
        <sz val="9"/>
        <color rgb="FF414042"/>
        <rFont val="Arial"/>
        <family val="2"/>
      </rPr>
      <t xml:space="preserve"> Cover – page 2 – About this report</t>
    </r>
  </si>
  <si>
    <r>
      <t>Annual Report –</t>
    </r>
    <r>
      <rPr>
        <sz val="9"/>
        <color rgb="FF414042"/>
        <rFont val="Arial"/>
        <family val="2"/>
      </rPr>
      <t xml:space="preserve"> page 123 – Making Contact
</t>
    </r>
    <r>
      <rPr>
        <sz val="9"/>
        <color rgb="FF36BDB1"/>
        <rFont val="Arial"/>
        <family val="2"/>
      </rPr>
      <t xml:space="preserve">Dexus Website – </t>
    </r>
    <r>
      <rPr>
        <sz val="9"/>
        <color rgb="FF414042"/>
        <rFont val="Arial"/>
        <family val="2"/>
      </rPr>
      <t>https://www.dexus.com/get-in-touch</t>
    </r>
  </si>
  <si>
    <r>
      <rPr>
        <sz val="9"/>
        <color rgb="FF36BDB1"/>
        <rFont val="Arial"/>
        <family val="2"/>
      </rPr>
      <t xml:space="preserve">Sustainability Approach and Data Pack – </t>
    </r>
    <r>
      <rPr>
        <sz val="9"/>
        <color rgb="FF414042"/>
        <rFont val="Arial"/>
        <family val="2"/>
      </rPr>
      <t>page 1</t>
    </r>
  </si>
  <si>
    <r>
      <t>Sustainability Approach and Data Pack –</t>
    </r>
    <r>
      <rPr>
        <sz val="9"/>
        <color rgb="FF414042"/>
        <rFont val="Arial"/>
        <family val="2"/>
      </rPr>
      <t xml:space="preserve"> Data Pack – GRI Index</t>
    </r>
  </si>
  <si>
    <r>
      <t>Dexus Website –</t>
    </r>
    <r>
      <rPr>
        <sz val="9"/>
        <color rgb="FF414042"/>
        <rFont val="Arial"/>
        <family val="2"/>
        <scheme val="minor"/>
      </rPr>
      <t xml:space="preserve"> Selection and Appointment of External Auditors Policy</t>
    </r>
  </si>
  <si>
    <r>
      <t xml:space="preserve">Annual Report –  </t>
    </r>
    <r>
      <rPr>
        <sz val="9"/>
        <color rgb="FF414042"/>
        <rFont val="Arial"/>
        <family val="2"/>
      </rPr>
      <t>pages 2-3 – FY23 highlights</t>
    </r>
  </si>
  <si>
    <r>
      <t xml:space="preserve">Annual Report – </t>
    </r>
    <r>
      <rPr>
        <sz val="9"/>
        <color rgb="FF414042"/>
        <rFont val="Arial"/>
        <family val="2"/>
      </rPr>
      <t xml:space="preserve"> pages 30-73 – Financial</t>
    </r>
  </si>
  <si>
    <r>
      <rPr>
        <sz val="9"/>
        <color rgb="FF36BDB1"/>
        <rFont val="Arial"/>
        <family val="2"/>
      </rPr>
      <t>Sustainability Approach and Data Pack –</t>
    </r>
    <r>
      <rPr>
        <sz val="9"/>
        <color rgb="FF414042"/>
        <rFont val="Arial"/>
        <family val="2"/>
      </rPr>
      <t xml:space="preserve"> Data Pack – Future Enabled Customers and Strong Communities</t>
    </r>
  </si>
  <si>
    <r>
      <rPr>
        <sz val="9"/>
        <color rgb="FF36BDB1"/>
        <rFont val="Arial"/>
        <family val="2"/>
      </rPr>
      <t>Sustainability Approach and Data Pack –</t>
    </r>
    <r>
      <rPr>
        <sz val="9"/>
        <color rgb="FF414042"/>
        <rFont val="Arial"/>
        <family val="2"/>
      </rPr>
      <t xml:space="preserve"> Data Pack – Enriched Environment – Energy</t>
    </r>
  </si>
  <si>
    <r>
      <rPr>
        <sz val="9"/>
        <color rgb="FF36BDB1"/>
        <rFont val="Arial"/>
        <family val="2"/>
      </rPr>
      <t>Sustainability Approach and Data Pack –</t>
    </r>
    <r>
      <rPr>
        <sz val="9"/>
        <color rgb="FF414042"/>
        <rFont val="Arial"/>
        <family val="2"/>
      </rPr>
      <t xml:space="preserve"> Data Pack – Leading Cities</t>
    </r>
  </si>
  <si>
    <r>
      <rPr>
        <sz val="9"/>
        <color rgb="FF36BDB1"/>
        <rFont val="Arial"/>
        <family val="2"/>
        <scheme val="minor"/>
      </rPr>
      <t>Sustainability Approach and Data Pack –</t>
    </r>
    <r>
      <rPr>
        <sz val="9"/>
        <color rgb="FF414042"/>
        <rFont val="Arial"/>
        <family val="2"/>
        <scheme val="minor"/>
      </rPr>
      <t xml:space="preserve"> Data Pack – Supply Chain </t>
    </r>
  </si>
  <si>
    <r>
      <t xml:space="preserve">Sustainability Approach and Data Pack – </t>
    </r>
    <r>
      <rPr>
        <sz val="9"/>
        <color rgb="FF414042"/>
        <rFont val="Arial"/>
        <family val="2"/>
      </rPr>
      <t xml:space="preserve">Data Pack – </t>
    </r>
    <r>
      <rPr>
        <sz val="9"/>
        <color rgb="FF262626"/>
        <rFont val="Arial"/>
        <family val="2"/>
      </rPr>
      <t>Thriving people – Work health and safety – Employee relations matters</t>
    </r>
  </si>
  <si>
    <r>
      <t xml:space="preserve">Sustainability Approach and Data Pack – </t>
    </r>
    <r>
      <rPr>
        <sz val="9"/>
        <color rgb="FF414042"/>
        <rFont val="Arial"/>
        <family val="2"/>
      </rPr>
      <t>Data Pack – Thriving people – Work health and safety – Employee relations matters</t>
    </r>
  </si>
  <si>
    <r>
      <t>Dexus website –</t>
    </r>
    <r>
      <rPr>
        <sz val="9"/>
        <color rgb="FF000000"/>
        <rFont val="Arial"/>
        <family val="2"/>
        <scheme val="minor"/>
      </rPr>
      <t xml:space="preserve"> </t>
    </r>
    <r>
      <rPr>
        <sz val="9"/>
        <color rgb="FF414042"/>
        <rFont val="Arial"/>
        <family val="2"/>
        <scheme val="minor"/>
      </rPr>
      <t>Corporate Governance – Policies - Directors’ Code of Conduct</t>
    </r>
  </si>
  <si>
    <r>
      <rPr>
        <sz val="9"/>
        <color rgb="FF36BDB1"/>
        <rFont val="Arial"/>
        <family val="2"/>
      </rPr>
      <t xml:space="preserve">Sustainability Approach and Data Pack – </t>
    </r>
    <r>
      <rPr>
        <sz val="9"/>
        <color rgb="FF414042"/>
        <rFont val="Arial"/>
        <family val="2"/>
      </rPr>
      <t>Data Pack – Enriched Environment – Energy</t>
    </r>
  </si>
  <si>
    <r>
      <rPr>
        <sz val="9"/>
        <color rgb="FF36BDB1"/>
        <rFont val="Arial"/>
        <family val="2"/>
      </rPr>
      <t xml:space="preserve">Sustainability Approach and Data Pack – </t>
    </r>
    <r>
      <rPr>
        <sz val="9"/>
        <color rgb="FF414042"/>
        <rFont val="Arial"/>
        <family val="2"/>
      </rPr>
      <t>Data Pack – Enriched Environment – NABERS and Green Star</t>
    </r>
  </si>
  <si>
    <r>
      <t>Sustainability Approach and Data Pack –</t>
    </r>
    <r>
      <rPr>
        <sz val="9"/>
        <color rgb="FF414042"/>
        <rFont val="Arial"/>
        <family val="2"/>
        <scheme val="minor"/>
      </rPr>
      <t xml:space="preserve"> Data Pack – </t>
    </r>
    <r>
      <rPr>
        <sz val="9"/>
        <color rgb="FF262626"/>
        <rFont val="Arial"/>
        <family val="2"/>
        <scheme val="minor"/>
      </rPr>
      <t>Enriched Environment – Water</t>
    </r>
  </si>
  <si>
    <r>
      <rPr>
        <sz val="9"/>
        <color rgb="FF36BDB1"/>
        <rFont val="Arial"/>
        <family val="2"/>
      </rPr>
      <t xml:space="preserve">Sustainability Approach and Data Pack – </t>
    </r>
    <r>
      <rPr>
        <sz val="9"/>
        <color rgb="FF414042"/>
        <rFont val="Arial"/>
        <family val="2"/>
      </rPr>
      <t>Data Pack – Enriched Environment – Water</t>
    </r>
  </si>
  <si>
    <r>
      <rPr>
        <sz val="9"/>
        <color rgb="FF36BDB1"/>
        <rFont val="Arial"/>
        <family val="2"/>
      </rPr>
      <t>Sustainability Approach and Data Pack –</t>
    </r>
    <r>
      <rPr>
        <sz val="9"/>
        <color rgb="FF414042"/>
        <rFont val="Arial"/>
        <family val="2"/>
      </rPr>
      <t xml:space="preserve"> Data Pack – Enriched Environment – FY23 Operational waste and Recycling by stream</t>
    </r>
  </si>
  <si>
    <r>
      <t xml:space="preserve">Sustainability Approach and Data Pack – </t>
    </r>
    <r>
      <rPr>
        <sz val="9"/>
        <color rgb="FF414042"/>
        <rFont val="Arial"/>
        <family val="2"/>
      </rPr>
      <t xml:space="preserve">Data Pack – </t>
    </r>
    <r>
      <rPr>
        <sz val="9"/>
        <color rgb="FF262626"/>
        <rFont val="Arial"/>
        <family val="2"/>
      </rPr>
      <t xml:space="preserve">Enriched Environment – FY23 Operational waste by stream </t>
    </r>
  </si>
  <si>
    <r>
      <rPr>
        <sz val="9"/>
        <color rgb="FF36BDB1"/>
        <rFont val="Arial"/>
        <family val="2"/>
      </rPr>
      <t>Sustainability Approach and Data Pack –</t>
    </r>
    <r>
      <rPr>
        <sz val="9"/>
        <color rgb="FF414042"/>
        <rFont val="Arial"/>
        <family val="2"/>
      </rPr>
      <t xml:space="preserve"> Data Pack – Strong Communities – Supply Chain</t>
    </r>
  </si>
  <si>
    <r>
      <rPr>
        <sz val="9"/>
        <color rgb="FF36BDB1"/>
        <rFont val="Arial"/>
        <family val="2"/>
      </rPr>
      <t xml:space="preserve">Sustainability Approach and Data Pack – </t>
    </r>
    <r>
      <rPr>
        <sz val="9"/>
        <color rgb="FF414042"/>
        <rFont val="Arial"/>
        <family val="2"/>
      </rPr>
      <t>Data Pack – Thriving People</t>
    </r>
  </si>
  <si>
    <r>
      <rPr>
        <sz val="9"/>
        <color rgb="FF36BDB1"/>
        <rFont val="Arial"/>
        <family val="2"/>
      </rPr>
      <t>Sustainability Approach and Data Pack –</t>
    </r>
    <r>
      <rPr>
        <sz val="9"/>
        <color rgb="FF414042"/>
        <rFont val="Arial"/>
        <family val="2"/>
      </rPr>
      <t xml:space="preserve"> Data Pack – Thriving people – Work health and safety</t>
    </r>
  </si>
  <si>
    <r>
      <rPr>
        <sz val="9"/>
        <color rgb="FF36BDB1"/>
        <rFont val="Arial"/>
        <family val="2"/>
      </rPr>
      <t xml:space="preserve">Sustainability Approach and Data Pack – </t>
    </r>
    <r>
      <rPr>
        <sz val="9"/>
        <color rgb="FF414042"/>
        <rFont val="Arial"/>
        <family val="2"/>
      </rPr>
      <t>Data Pack – Thriving People – Human Capital Development</t>
    </r>
  </si>
  <si>
    <r>
      <rPr>
        <sz val="9"/>
        <color rgb="FF36BDB1"/>
        <rFont val="Arial"/>
        <family val="2"/>
      </rPr>
      <t>Sustainability Approach and Data Pack –</t>
    </r>
    <r>
      <rPr>
        <sz val="9"/>
        <color rgb="FF414042"/>
        <rFont val="Arial"/>
        <family val="2"/>
      </rPr>
      <t xml:space="preserve"> Data Pack – Thriving People – Human Capital Development </t>
    </r>
  </si>
  <si>
    <r>
      <rPr>
        <sz val="9"/>
        <color rgb="FF36BDB1"/>
        <rFont val="Arial"/>
        <family val="2"/>
      </rPr>
      <t>Sustainability Approach and Data Pack –</t>
    </r>
    <r>
      <rPr>
        <sz val="9"/>
        <color rgb="FF414042"/>
        <rFont val="Arial"/>
        <family val="2"/>
      </rPr>
      <t xml:space="preserve"> Data Pack – Thriving People – Human Capital Development</t>
    </r>
  </si>
  <si>
    <r>
      <rPr>
        <sz val="9"/>
        <color rgb="FF36BDB1"/>
        <rFont val="Arial"/>
        <family val="2"/>
      </rPr>
      <t xml:space="preserve">Sustainability Approach and Data Pack – </t>
    </r>
    <r>
      <rPr>
        <sz val="9"/>
        <color rgb="FF414042"/>
        <rFont val="Arial"/>
        <family val="2"/>
      </rPr>
      <t>Data Pack – Thriving People – Inclusion and diversity</t>
    </r>
  </si>
  <si>
    <r>
      <t xml:space="preserve">Sustainability Approach and Data Pack – </t>
    </r>
    <r>
      <rPr>
        <sz val="9"/>
        <color rgb="FF414042"/>
        <rFont val="Arial"/>
        <family val="2"/>
        <scheme val="minor"/>
      </rPr>
      <t xml:space="preserve">Data Pack – </t>
    </r>
    <r>
      <rPr>
        <sz val="9"/>
        <color rgb="FF262626"/>
        <rFont val="Arial"/>
        <family val="2"/>
        <scheme val="minor"/>
      </rPr>
      <t>Thriving people – Recruitment and Retention</t>
    </r>
  </si>
  <si>
    <r>
      <rPr>
        <sz val="9"/>
        <color rgb="FF36BDB1"/>
        <rFont val="Arial"/>
        <family val="2"/>
      </rPr>
      <t xml:space="preserve">Sustainability Approach and Data Pack – </t>
    </r>
    <r>
      <rPr>
        <sz val="9"/>
        <color rgb="FF414042"/>
        <rFont val="Arial"/>
        <family val="2"/>
      </rPr>
      <t>Data Pack – Enriched Environment</t>
    </r>
  </si>
  <si>
    <r>
      <rPr>
        <sz val="9"/>
        <color rgb="FF36BDB1"/>
        <rFont val="Arial"/>
        <family val="2"/>
      </rPr>
      <t xml:space="preserve">Sustainability Approach and Data Pack – </t>
    </r>
    <r>
      <rPr>
        <sz val="9"/>
        <color rgb="FF414042"/>
        <rFont val="Arial"/>
        <family val="2"/>
      </rPr>
      <t>Data Pack – Enriched Environment – Greenhouse gas emissions by gas type</t>
    </r>
  </si>
  <si>
    <r>
      <t xml:space="preserve">Sustainability Approach and Data Pack – </t>
    </r>
    <r>
      <rPr>
        <sz val="9"/>
        <color rgb="FF414042"/>
        <rFont val="Arial"/>
        <family val="2"/>
      </rPr>
      <t>Data Pack – Enriched Environment – GHG Emissions</t>
    </r>
  </si>
  <si>
    <r>
      <rPr>
        <sz val="9"/>
        <color rgb="FF36BDB1"/>
        <rFont val="Arial"/>
        <family val="2"/>
      </rPr>
      <t>Sustainability Approach and Data Pack –</t>
    </r>
    <r>
      <rPr>
        <sz val="9"/>
        <color rgb="FF414042"/>
        <rFont val="Arial"/>
        <family val="2"/>
      </rPr>
      <t xml:space="preserve"> Data Pack – Enriched Environment – Air emissions </t>
    </r>
  </si>
  <si>
    <r>
      <rPr>
        <sz val="9"/>
        <color rgb="FF36BDB1"/>
        <rFont val="Arial"/>
        <family val="2"/>
      </rPr>
      <t xml:space="preserve">Sustainability Approach and Data Pack – </t>
    </r>
    <r>
      <rPr>
        <sz val="9"/>
        <color rgb="FF414042"/>
        <rFont val="Arial"/>
        <family val="2"/>
      </rPr>
      <t xml:space="preserve">Data Pack – Enriched Environment – Air emissions </t>
    </r>
  </si>
  <si>
    <r>
      <rPr>
        <sz val="9"/>
        <color rgb="FF36BDB1"/>
        <rFont val="Arial"/>
        <family val="2"/>
      </rPr>
      <t xml:space="preserve">Sustainability Approach and Data Pack – </t>
    </r>
    <r>
      <rPr>
        <sz val="9"/>
        <color rgb="FF414042"/>
        <rFont val="Arial"/>
        <family val="2"/>
      </rPr>
      <t>Data Pack – Enriched Environment – FY23 Operational waste and Recycling by stream</t>
    </r>
  </si>
  <si>
    <r>
      <rPr>
        <sz val="9"/>
        <color rgb="FF36BDB1"/>
        <rFont val="Arial"/>
        <family val="2"/>
      </rPr>
      <t xml:space="preserve">Sustainability Approach and Data Pack – </t>
    </r>
    <r>
      <rPr>
        <sz val="9"/>
        <color rgb="FF414042"/>
        <rFont val="Arial"/>
        <family val="2"/>
      </rPr>
      <t>Data Pack – Thriving People – Work, Health, and Safety</t>
    </r>
  </si>
  <si>
    <r>
      <rPr>
        <sz val="9"/>
        <color rgb="FF36BDB1"/>
        <rFont val="Arial"/>
        <family val="2"/>
        <scheme val="minor"/>
      </rPr>
      <t xml:space="preserve">Sustainability Approach and Data Pack – </t>
    </r>
    <r>
      <rPr>
        <sz val="9"/>
        <color rgb="FF414042"/>
        <rFont val="Arial"/>
        <family val="2"/>
        <scheme val="minor"/>
      </rPr>
      <t xml:space="preserve">Data Pack – </t>
    </r>
    <r>
      <rPr>
        <sz val="9"/>
        <color theme="1"/>
        <rFont val="Arial"/>
        <family val="2"/>
        <scheme val="minor"/>
      </rPr>
      <t>Energy</t>
    </r>
  </si>
  <si>
    <r>
      <rPr>
        <sz val="9"/>
        <color rgb="FF36BDB1"/>
        <rFont val="Arial"/>
        <family val="2"/>
        <scheme val="minor"/>
      </rPr>
      <t xml:space="preserve">Sustainability Approach and Data Pack – </t>
    </r>
    <r>
      <rPr>
        <sz val="9"/>
        <color rgb="FF414042"/>
        <rFont val="Arial"/>
        <family val="2"/>
        <scheme val="minor"/>
      </rPr>
      <t xml:space="preserve">Data Pack – </t>
    </r>
    <r>
      <rPr>
        <sz val="9"/>
        <color theme="1"/>
        <rFont val="Arial"/>
        <family val="2"/>
        <scheme val="minor"/>
      </rPr>
      <t>GHG Emissions and</t>
    </r>
    <r>
      <rPr>
        <sz val="9"/>
        <color rgb="FF36BDB1"/>
        <rFont val="Arial"/>
        <family val="2"/>
        <scheme val="minor"/>
      </rPr>
      <t xml:space="preserve"> </t>
    </r>
    <r>
      <rPr>
        <sz val="9"/>
        <color theme="10"/>
        <rFont val="Arial"/>
        <family val="2"/>
        <scheme val="minor"/>
      </rPr>
      <t>Energy</t>
    </r>
  </si>
  <si>
    <r>
      <rPr>
        <sz val="9"/>
        <color rgb="FF36BDB1"/>
        <rFont val="Arial"/>
        <family val="2"/>
        <scheme val="minor"/>
      </rPr>
      <t xml:space="preserve">Sustainability Approach and Data Pack – </t>
    </r>
    <r>
      <rPr>
        <sz val="9"/>
        <color rgb="FF414042"/>
        <rFont val="Arial"/>
        <family val="2"/>
        <scheme val="minor"/>
      </rPr>
      <t xml:space="preserve">Data Pack – </t>
    </r>
    <r>
      <rPr>
        <sz val="9"/>
        <color theme="1"/>
        <rFont val="Arial"/>
        <family val="2"/>
        <scheme val="minor"/>
      </rPr>
      <t>NABERS and Green Star</t>
    </r>
  </si>
  <si>
    <r>
      <rPr>
        <sz val="9"/>
        <color rgb="FF36BDB1"/>
        <rFont val="Arial"/>
        <family val="2"/>
        <scheme val="minor"/>
      </rPr>
      <t xml:space="preserve">Sustainability Approach and Data Pack – </t>
    </r>
    <r>
      <rPr>
        <sz val="9"/>
        <color rgb="FF414042"/>
        <rFont val="Arial"/>
        <family val="2"/>
        <scheme val="minor"/>
      </rPr>
      <t xml:space="preserve">pages 45 and 47 – Enriched Environment </t>
    </r>
  </si>
  <si>
    <r>
      <rPr>
        <sz val="9"/>
        <color rgb="FF36BDB1"/>
        <rFont val="Arial"/>
        <family val="2"/>
        <scheme val="minor"/>
      </rPr>
      <t xml:space="preserve">Sustainability Approach and Data Pack – </t>
    </r>
    <r>
      <rPr>
        <sz val="9"/>
        <color rgb="FF414042"/>
        <rFont val="Arial"/>
        <family val="2"/>
        <scheme val="minor"/>
      </rPr>
      <t xml:space="preserve">Data Pack – </t>
    </r>
    <r>
      <rPr>
        <sz val="9"/>
        <color theme="1"/>
        <rFont val="Arial"/>
        <family val="2"/>
        <scheme val="minor"/>
      </rPr>
      <t>Water</t>
    </r>
  </si>
  <si>
    <r>
      <rPr>
        <sz val="9"/>
        <color rgb="FF36BDB1"/>
        <rFont val="Arial"/>
        <family val="2"/>
        <scheme val="minor"/>
      </rPr>
      <t xml:space="preserve">Sustainability Approach and Data Pack – </t>
    </r>
    <r>
      <rPr>
        <sz val="9"/>
        <color rgb="FF414042"/>
        <rFont val="Arial"/>
        <family val="2"/>
        <scheme val="minor"/>
      </rPr>
      <t>Data Pack –</t>
    </r>
    <r>
      <rPr>
        <sz val="9"/>
        <color theme="1"/>
        <rFont val="Arial"/>
        <family val="2"/>
        <scheme val="minor"/>
      </rPr>
      <t xml:space="preserve"> Water</t>
    </r>
  </si>
  <si>
    <r>
      <rPr>
        <sz val="9"/>
        <color rgb="FF36BDB1"/>
        <rFont val="Arial"/>
        <family val="2"/>
        <scheme val="minor"/>
      </rPr>
      <t> Annual report –</t>
    </r>
    <r>
      <rPr>
        <sz val="9"/>
        <color theme="1"/>
        <rFont val="Arial"/>
        <family val="2"/>
        <scheme val="minor"/>
      </rPr>
      <t xml:space="preserve"> </t>
    </r>
    <r>
      <rPr>
        <sz val="9"/>
        <color rgb="FF414042"/>
        <rFont val="Arial"/>
        <family val="2"/>
        <scheme val="minor"/>
      </rPr>
      <t>Real assets – pages 44, 46, 48, 50, 51</t>
    </r>
  </si>
  <si>
    <r>
      <rPr>
        <sz val="9"/>
        <color rgb="FF36BDB1"/>
        <rFont val="Arial"/>
        <family val="2"/>
        <scheme val="minor"/>
      </rPr>
      <t>Annual results Presentation –</t>
    </r>
    <r>
      <rPr>
        <sz val="9"/>
        <color theme="1"/>
        <rFont val="Arial"/>
        <family val="2"/>
        <scheme val="minor"/>
      </rPr>
      <t xml:space="preserve"> </t>
    </r>
    <r>
      <rPr>
        <sz val="9"/>
        <color rgb="FF414042"/>
        <rFont val="Arial"/>
        <family val="2"/>
        <scheme val="minor"/>
      </rPr>
      <t>pages 20 and 24</t>
    </r>
  </si>
  <si>
    <r>
      <t>Sustainability Approach and Data Pack</t>
    </r>
    <r>
      <rPr>
        <sz val="9"/>
        <color rgb="FF414042"/>
        <rFont val="Arial"/>
        <family val="2"/>
      </rPr>
      <t xml:space="preserve"> </t>
    </r>
    <r>
      <rPr>
        <sz val="9"/>
        <color rgb="FF36BDB1"/>
        <rFont val="Arial"/>
        <family val="2"/>
      </rPr>
      <t xml:space="preserve">– </t>
    </r>
    <r>
      <rPr>
        <sz val="9"/>
        <color theme="1"/>
        <rFont val="Arial"/>
        <family val="2"/>
      </rPr>
      <t>1.0 Co</t>
    </r>
    <r>
      <rPr>
        <sz val="9"/>
        <color rgb="FF414042"/>
        <rFont val="Arial"/>
        <family val="2"/>
      </rPr>
      <t>rporate Governance – Risk Management Framework</t>
    </r>
  </si>
  <si>
    <r>
      <t xml:space="preserve">Sustainability Approach and Data Pack – </t>
    </r>
    <r>
      <rPr>
        <sz val="9"/>
        <color rgb="FF414042"/>
        <rFont val="Arial"/>
        <family val="2"/>
      </rPr>
      <t>1.0 Corporate Governance – 1.6 Operational practices</t>
    </r>
  </si>
  <si>
    <r>
      <t>Sustainability Approach and Data Pack –</t>
    </r>
    <r>
      <rPr>
        <sz val="9"/>
        <color rgb="FF414042"/>
        <rFont val="Arial"/>
        <family val="2"/>
      </rPr>
      <t xml:space="preserve"> 5.0 Real assets – 5.4 Stakeholder engagement</t>
    </r>
  </si>
  <si>
    <r>
      <t xml:space="preserve">Sustainability Approach and Data Pack – </t>
    </r>
    <r>
      <rPr>
        <sz val="9"/>
        <color rgb="FF414042"/>
        <rFont val="Arial"/>
        <family val="2"/>
      </rPr>
      <t>1.0 Corporate governance, 2.0 Customers and communities, 3.0 Strong communities, 4.0 Supply chain, 5.0 Real assets, 6.0 Thriving people, 7.0 Enriched environment, 8.0 Climate action</t>
    </r>
  </si>
  <si>
    <r>
      <t xml:space="preserve">Sustainability Approach and Data Pack – </t>
    </r>
    <r>
      <rPr>
        <sz val="9"/>
        <color rgb="FF414042"/>
        <rFont val="Arial"/>
        <family val="2"/>
      </rPr>
      <t>2.0 Customers and Communities and 3.0 Strong communities</t>
    </r>
  </si>
  <si>
    <r>
      <t xml:space="preserve">Sustainability Approach and Data Pack – </t>
    </r>
    <r>
      <rPr>
        <sz val="9"/>
        <color rgb="FF414042"/>
        <rFont val="Arial"/>
        <family val="2"/>
      </rPr>
      <t>4.0 Supply Chain</t>
    </r>
  </si>
  <si>
    <r>
      <t>Sustainability Approach and Data Pack –</t>
    </r>
    <r>
      <rPr>
        <sz val="9"/>
        <color rgb="FF414042"/>
        <rFont val="Arial"/>
        <family val="2"/>
      </rPr>
      <t xml:space="preserve">  7.0 Enriched Environment</t>
    </r>
  </si>
  <si>
    <r>
      <t xml:space="preserve">Sustainability Approach and Data Pack – </t>
    </r>
    <r>
      <rPr>
        <sz val="9"/>
        <color rgb="FF414042"/>
        <rFont val="Arial"/>
        <family val="2"/>
      </rPr>
      <t>1.0 Corporate governance – Risk Team</t>
    </r>
  </si>
  <si>
    <r>
      <t>Sustainability Approach and Data Pack –</t>
    </r>
    <r>
      <rPr>
        <sz val="9"/>
        <color rgb="FF414042"/>
        <rFont val="Arial"/>
        <family val="2"/>
      </rPr>
      <t xml:space="preserve"> 1.0 Corporate governance – Conflicts of interest</t>
    </r>
  </si>
  <si>
    <r>
      <rPr>
        <sz val="9"/>
        <color rgb="FF36BDB1"/>
        <rFont val="Arial"/>
        <family val="2"/>
      </rPr>
      <t xml:space="preserve">Sustainability Approach and Data Pack – </t>
    </r>
    <r>
      <rPr>
        <sz val="9"/>
        <color rgb="FF414042"/>
        <rFont val="Arial"/>
        <family val="2"/>
      </rPr>
      <t xml:space="preserve">Data Pack – </t>
    </r>
    <r>
      <rPr>
        <sz val="9"/>
        <color rgb="FF414042"/>
        <rFont val="Arial"/>
        <family val="2"/>
      </rPr>
      <t>Thriving People</t>
    </r>
  </si>
  <si>
    <r>
      <rPr>
        <sz val="9"/>
        <color rgb="FF36BDB1"/>
        <rFont val="Arial"/>
        <family val="2"/>
      </rPr>
      <t>Sustainability Approach and Data Pack –</t>
    </r>
    <r>
      <rPr>
        <sz val="9"/>
        <color rgb="FF414042"/>
        <rFont val="Arial"/>
        <family val="2"/>
      </rPr>
      <t xml:space="preserve"> 7.0 Enriched Environment</t>
    </r>
  </si>
  <si>
    <r>
      <t>Sustainability Approach and Data Pack –</t>
    </r>
    <r>
      <rPr>
        <sz val="9"/>
        <color rgb="FF414042"/>
        <rFont val="Arial"/>
        <family val="2"/>
      </rPr>
      <t xml:space="preserve"> 7.0 Enriched Environment – 7.7 Evaluation and continuous improvement</t>
    </r>
  </si>
  <si>
    <r>
      <rPr>
        <sz val="9"/>
        <color rgb="FF36BDB1"/>
        <rFont val="Arial"/>
        <family val="2"/>
      </rPr>
      <t>Sustainability Approach and Data Pack –</t>
    </r>
    <r>
      <rPr>
        <sz val="9"/>
        <color rgb="FF414042"/>
        <rFont val="Arial"/>
        <family val="2"/>
      </rPr>
      <t xml:space="preserve"> Data Pack – Enriched Environment</t>
    </r>
  </si>
  <si>
    <r>
      <t xml:space="preserve">Sustainability Approach and Data Pack – </t>
    </r>
    <r>
      <rPr>
        <sz val="9"/>
        <color rgb="FF414042"/>
        <rFont val="Arial"/>
        <family val="2"/>
      </rPr>
      <t>7.0 Enriched Environment</t>
    </r>
  </si>
  <si>
    <r>
      <t xml:space="preserve">Sustainability Approach and Data Pack – </t>
    </r>
    <r>
      <rPr>
        <sz val="9"/>
        <color rgb="FF414042"/>
        <rFont val="Arial"/>
        <family val="2"/>
      </rPr>
      <t xml:space="preserve"> 7.0 Enriched Environment</t>
    </r>
  </si>
  <si>
    <r>
      <t xml:space="preserve">Sustainability Approach and Data Pack –  </t>
    </r>
    <r>
      <rPr>
        <sz val="9"/>
        <color rgb="FF262626"/>
        <rFont val="Arial"/>
        <family val="2"/>
      </rPr>
      <t xml:space="preserve">7.0 </t>
    </r>
    <r>
      <rPr>
        <sz val="9"/>
        <color rgb="FF414042"/>
        <rFont val="Arial"/>
        <family val="2"/>
      </rPr>
      <t>Enriched Environment – Water use</t>
    </r>
  </si>
  <si>
    <r>
      <t xml:space="preserve">Sustainability Approach and Data Pack – </t>
    </r>
    <r>
      <rPr>
        <sz val="9"/>
        <color rgb="FF414042"/>
        <rFont val="Arial"/>
        <family val="2"/>
      </rPr>
      <t>7.0 Enriched Environment – Hazardous Waste</t>
    </r>
  </si>
  <si>
    <r>
      <t xml:space="preserve">Sustainability Approach and Data Pack – </t>
    </r>
    <r>
      <rPr>
        <sz val="9"/>
        <color rgb="FF262626"/>
        <rFont val="Arial"/>
        <family val="2"/>
      </rPr>
      <t xml:space="preserve">7.0 </t>
    </r>
    <r>
      <rPr>
        <sz val="9"/>
        <color rgb="FF414042"/>
        <rFont val="Arial"/>
        <family val="2"/>
      </rPr>
      <t>Enriched Environment – Waste Management</t>
    </r>
  </si>
  <si>
    <r>
      <t xml:space="preserve">Sustainability Approach and Data Pack – </t>
    </r>
    <r>
      <rPr>
        <sz val="9"/>
        <color rgb="FF414042"/>
        <rFont val="Arial"/>
        <family val="2"/>
      </rPr>
      <t>7.0 Enriched Environment – Waste Management</t>
    </r>
  </si>
  <si>
    <r>
      <t xml:space="preserve">Sustainability Approach and Data Pack – </t>
    </r>
    <r>
      <rPr>
        <sz val="9"/>
        <color rgb="FF414042"/>
        <rFont val="Arial"/>
        <family val="2"/>
      </rPr>
      <t>7.0 Enriched Environment - 7.5 Resource efficiency</t>
    </r>
  </si>
  <si>
    <r>
      <t xml:space="preserve">Sustainability Approach and Data Pack – </t>
    </r>
    <r>
      <rPr>
        <sz val="9"/>
        <color rgb="FF262626"/>
        <rFont val="Arial"/>
        <family val="2"/>
      </rPr>
      <t xml:space="preserve">4.0 </t>
    </r>
    <r>
      <rPr>
        <sz val="9"/>
        <color rgb="FF414042"/>
        <rFont val="Arial"/>
        <family val="2"/>
      </rPr>
      <t xml:space="preserve">Supply Chain </t>
    </r>
  </si>
  <si>
    <r>
      <t xml:space="preserve">Sustainability Approach and Data Pack – </t>
    </r>
    <r>
      <rPr>
        <sz val="9"/>
        <color rgb="FF414042"/>
        <rFont val="Arial"/>
        <family val="2"/>
      </rPr>
      <t>6.0 Thriving People</t>
    </r>
  </si>
  <si>
    <r>
      <t xml:space="preserve">Sustainability Approach and Data Pack – </t>
    </r>
    <r>
      <rPr>
        <sz val="9"/>
        <color rgb="FF414042"/>
        <rFont val="Arial"/>
        <family val="2"/>
      </rPr>
      <t xml:space="preserve"> 7.0 Enriched Environment – 7.7 Evaluation and continuous improvement</t>
    </r>
  </si>
  <si>
    <r>
      <t xml:space="preserve">Annual Report – </t>
    </r>
    <r>
      <rPr>
        <sz val="9"/>
        <color rgb="FF414042"/>
        <rFont val="Arial"/>
        <family val="2"/>
        <scheme val="minor"/>
      </rPr>
      <t>pages 6–9 – Chair and CEO review</t>
    </r>
  </si>
  <si>
    <r>
      <t>Sustainability Approach and Data Pack –</t>
    </r>
    <r>
      <rPr>
        <sz val="9"/>
        <color rgb="FF262626"/>
        <rFont val="Arial"/>
        <family val="2"/>
      </rPr>
      <t xml:space="preserve"> </t>
    </r>
    <r>
      <rPr>
        <sz val="9"/>
        <color rgb="FF414042"/>
        <rFont val="Arial"/>
        <family val="2"/>
      </rPr>
      <t>6.0 Thriving People</t>
    </r>
  </si>
  <si>
    <r>
      <t>Sustainability Approach and Data Pack –</t>
    </r>
    <r>
      <rPr>
        <sz val="9"/>
        <color rgb="FF414042"/>
        <rFont val="Arial"/>
        <family val="2"/>
      </rPr>
      <t xml:space="preserve"> 6.0 Thriving People</t>
    </r>
  </si>
  <si>
    <r>
      <t xml:space="preserve">Sustainability Approach and Data Pack –  </t>
    </r>
    <r>
      <rPr>
        <sz val="9"/>
        <color rgb="FF414042"/>
        <rFont val="Arial"/>
        <family val="2"/>
      </rPr>
      <t>6.0 Thriving People</t>
    </r>
  </si>
  <si>
    <r>
      <t>Sustainability Approach and Data Pack –</t>
    </r>
    <r>
      <rPr>
        <sz val="9"/>
        <color rgb="FF414042"/>
        <rFont val="Arial"/>
        <family val="2"/>
      </rPr>
      <t xml:space="preserve"> 2.0 Customers and Communities and 3.0 Strong communities</t>
    </r>
  </si>
  <si>
    <r>
      <t>Sustainability Approach and Data Pack –</t>
    </r>
    <r>
      <rPr>
        <sz val="9"/>
        <color rgb="FF414042"/>
        <rFont val="Arial"/>
        <family val="2"/>
      </rPr>
      <t xml:space="preserve"> 6.0 Thriving People – Learning and Development</t>
    </r>
  </si>
  <si>
    <r>
      <rPr>
        <sz val="9"/>
        <color rgb="FF36BDB1"/>
        <rFont val="Arial"/>
        <family val="2"/>
      </rPr>
      <t xml:space="preserve">Sustainability Approach and Data Pack – </t>
    </r>
    <r>
      <rPr>
        <sz val="9"/>
        <color rgb="FF414042"/>
        <rFont val="Arial"/>
        <family val="2"/>
      </rPr>
      <t>7.0 Enriched Environment – Waste management</t>
    </r>
  </si>
  <si>
    <r>
      <t xml:space="preserve">Sustainability Approach and Data Pack – </t>
    </r>
    <r>
      <rPr>
        <sz val="9"/>
        <color rgb="FF414042"/>
        <rFont val="Arial"/>
        <family val="2"/>
      </rPr>
      <t>2.0 Customers and Communities</t>
    </r>
  </si>
  <si>
    <r>
      <rPr>
        <sz val="9"/>
        <color rgb="FF36BDB1"/>
        <rFont val="Arial"/>
        <family val="2"/>
      </rPr>
      <t xml:space="preserve">Sustainability Approach and Data Pack – </t>
    </r>
    <r>
      <rPr>
        <sz val="9"/>
        <color rgb="FF414042"/>
        <rFont val="Arial"/>
        <family val="2"/>
      </rPr>
      <t>6.0 Thriving People</t>
    </r>
  </si>
  <si>
    <r>
      <t xml:space="preserve">Sustainability Approach and Data Pack – </t>
    </r>
    <r>
      <rPr>
        <sz val="9"/>
        <color rgb="FF414042"/>
        <rFont val="Arial"/>
        <family val="2"/>
      </rPr>
      <t xml:space="preserve">2.0 Customer and Communities – Maintaining safe buildings for customers, occupants and visitors </t>
    </r>
  </si>
  <si>
    <r>
      <t xml:space="preserve">Sustainability Approach and Data Pack – </t>
    </r>
    <r>
      <rPr>
        <sz val="9"/>
        <color rgb="FF414042"/>
        <rFont val="Arial"/>
        <family val="2"/>
      </rPr>
      <t>2.0 Customers and Communities - 2.2 Management framework and 2.3 Management practices</t>
    </r>
  </si>
  <si>
    <r>
      <rPr>
        <sz val="9"/>
        <color rgb="FF36BDB1"/>
        <rFont val="Arial"/>
        <family val="2"/>
      </rPr>
      <t>Sustainability Approach and Data Pack –</t>
    </r>
    <r>
      <rPr>
        <sz val="9"/>
        <color rgb="FF414042"/>
        <rFont val="Arial"/>
        <family val="2"/>
      </rPr>
      <t xml:space="preserve"> 6.0 Thriving People</t>
    </r>
  </si>
  <si>
    <r>
      <t>Annual Report –</t>
    </r>
    <r>
      <rPr>
        <sz val="9"/>
        <color rgb="FF414042"/>
        <rFont val="Arial"/>
        <family val="2"/>
        <scheme val="minor"/>
      </rPr>
      <t xml:space="preserve"> page 52 – People and capabilities: Safety audit score across Dexus workspaces</t>
    </r>
  </si>
  <si>
    <r>
      <t>Annual Report –</t>
    </r>
    <r>
      <rPr>
        <sz val="9"/>
        <color rgb="FF414042"/>
        <rFont val="Arial"/>
        <family val="2"/>
      </rPr>
      <t xml:space="preserve"> pages 52-57 – People and capabilities</t>
    </r>
  </si>
  <si>
    <r>
      <rPr>
        <sz val="9"/>
        <color rgb="FF36BDB1"/>
        <rFont val="Arial"/>
        <family val="2"/>
        <scheme val="minor"/>
      </rPr>
      <t xml:space="preserve">Sustainability Approach and Data Pack – </t>
    </r>
    <r>
      <rPr>
        <sz val="9"/>
        <color rgb="FF414042"/>
        <rFont val="Arial"/>
        <family val="2"/>
        <scheme val="minor"/>
      </rPr>
      <t xml:space="preserve">7.0 Enriched Environment </t>
    </r>
  </si>
  <si>
    <r>
      <rPr>
        <sz val="9"/>
        <color rgb="FF36BDB1"/>
        <rFont val="Arial"/>
        <family val="2"/>
        <scheme val="minor"/>
      </rPr>
      <t>Sustainability Approach and Data Pack –</t>
    </r>
    <r>
      <rPr>
        <sz val="9"/>
        <color rgb="FF414042"/>
        <rFont val="Arial"/>
        <family val="2"/>
        <scheme val="minor"/>
      </rPr>
      <t xml:space="preserve"> 8.0 Climate Action</t>
    </r>
  </si>
  <si>
    <r>
      <t xml:space="preserve">Take-up of green leases within new lease agreements (%) </t>
    </r>
    <r>
      <rPr>
        <vertAlign val="superscript"/>
        <sz val="10"/>
        <color theme="0"/>
        <rFont val="Arial"/>
        <family val="2"/>
        <scheme val="minor"/>
      </rPr>
      <t>(1)</t>
    </r>
  </si>
  <si>
    <r>
      <t>Total waste (tonnes)</t>
    </r>
    <r>
      <rPr>
        <vertAlign val="superscript"/>
        <sz val="10"/>
        <color rgb="FF414042"/>
        <rFont val="Arial"/>
        <family val="2"/>
        <scheme val="minor"/>
      </rPr>
      <t>(1,2)</t>
    </r>
  </si>
  <si>
    <r>
      <t>Scope 3 greenhouse gas emissions (t CO</t>
    </r>
    <r>
      <rPr>
        <b/>
        <vertAlign val="subscript"/>
        <sz val="10"/>
        <color rgb="FF414042"/>
        <rFont val="Arial"/>
        <family val="2"/>
        <scheme val="minor"/>
      </rPr>
      <t>2</t>
    </r>
    <r>
      <rPr>
        <b/>
        <sz val="10"/>
        <color rgb="FF414042"/>
        <rFont val="Arial"/>
        <family val="2"/>
        <scheme val="minor"/>
      </rPr>
      <t xml:space="preserve">-e) – Group managed portfolio </t>
    </r>
    <r>
      <rPr>
        <b/>
        <vertAlign val="superscript"/>
        <sz val="10"/>
        <color rgb="FF414042"/>
        <rFont val="Arial"/>
        <family val="2"/>
        <scheme val="minor"/>
      </rPr>
      <t>(4)</t>
    </r>
  </si>
  <si>
    <r>
      <t>Dexus Scope 1 &amp; 2 market-based emissions (t CO</t>
    </r>
    <r>
      <rPr>
        <b/>
        <vertAlign val="subscript"/>
        <sz val="10"/>
        <color rgb="FF414042"/>
        <rFont val="Arial"/>
        <family val="2"/>
        <scheme val="minor"/>
      </rPr>
      <t>2</t>
    </r>
    <r>
      <rPr>
        <b/>
        <sz val="10"/>
        <color rgb="FF414042"/>
        <rFont val="Arial"/>
        <family val="2"/>
        <scheme val="minor"/>
      </rPr>
      <t>-e) </t>
    </r>
  </si>
  <si>
    <t>In FY21, Dexus committed to achieve net zero emissions by FY22 across managed portfolio</t>
  </si>
  <si>
    <t>In FY19, Dexus set a science-based target, certified by the Science Based Target Initiative (SBTi) and committed to reduce absolute scope 1 and 2 GHG emissions 70% and absolute scope 3 emissions 25% by 2030 from a 2018 base year.</t>
  </si>
  <si>
    <t>Progress: Deliver an average 4 star NABERS Waste rating across the group office portfolio by FY25 </t>
  </si>
  <si>
    <t>Progress: Deliver an average 5 star NABERS Indoor Environment rating across the group office portfolio by FY25 </t>
  </si>
  <si>
    <t>In FY20, Dexus committed to deliver an average 4 star NABERS Waste rating across the group office portfolio by FY25.</t>
  </si>
  <si>
    <t>NABERS Waste</t>
  </si>
  <si>
    <t>(1) Data collected under APN Property Group prior to Dexus ownership.</t>
  </si>
  <si>
    <r>
      <t>FY21</t>
    </r>
    <r>
      <rPr>
        <b/>
        <vertAlign val="superscript"/>
        <sz val="10"/>
        <color rgb="FF414042"/>
        <rFont val="Arial"/>
        <family val="2"/>
        <scheme val="minor"/>
      </rPr>
      <t>(1)</t>
    </r>
  </si>
  <si>
    <r>
      <t>FY20</t>
    </r>
    <r>
      <rPr>
        <b/>
        <vertAlign val="superscript"/>
        <sz val="10"/>
        <color rgb="FF414042"/>
        <rFont val="Arial"/>
        <family val="2"/>
        <scheme val="minor"/>
      </rPr>
      <t>(1)</t>
    </r>
  </si>
  <si>
    <r>
      <t>Revenue ($m)</t>
    </r>
    <r>
      <rPr>
        <vertAlign val="superscript"/>
        <sz val="10"/>
        <color rgb="FF414042"/>
        <rFont val="Arial"/>
        <family val="2"/>
        <scheme val="minor"/>
      </rPr>
      <t>(1)</t>
    </r>
  </si>
  <si>
    <t>(1) Total Operating Segment Revenue</t>
  </si>
  <si>
    <r>
      <t>Revenue ($m)</t>
    </r>
    <r>
      <rPr>
        <vertAlign val="superscript"/>
        <sz val="10"/>
        <color rgb="FF414042"/>
        <rFont val="Arial"/>
        <family val="2"/>
        <scheme val="minor"/>
      </rPr>
      <t>(2)</t>
    </r>
  </si>
  <si>
    <t>(2) Total Operating Segment Revenue</t>
  </si>
  <si>
    <t>Convenience Retail portfolio</t>
  </si>
  <si>
    <t>(1) FY08 is the base year for energy, water and greenhouse gas emissions. FY12 is the base year for waste diversion from landfill.</t>
  </si>
  <si>
    <t>(2) Properties under landlord control for FY22 and FY23 periods.</t>
  </si>
  <si>
    <r>
      <t>Base year</t>
    </r>
    <r>
      <rPr>
        <b/>
        <vertAlign val="superscript"/>
        <sz val="10"/>
        <color rgb="FF414042"/>
        <rFont val="Arial"/>
        <family val="2"/>
        <scheme val="minor"/>
      </rPr>
      <t>(1) </t>
    </r>
  </si>
  <si>
    <t>Green Star Performance</t>
  </si>
  <si>
    <r>
      <rPr>
        <b/>
        <sz val="10"/>
        <color rgb="FF414042"/>
        <rFont val="Arial"/>
        <family val="2"/>
        <scheme val="minor"/>
      </rPr>
      <t>Green Star Performance average (star)</t>
    </r>
    <r>
      <rPr>
        <b/>
        <vertAlign val="superscript"/>
        <sz val="10"/>
        <color rgb="FF414042"/>
        <rFont val="Arial"/>
        <family val="2"/>
        <scheme val="minor"/>
      </rPr>
      <t>(1)</t>
    </r>
    <r>
      <rPr>
        <b/>
        <sz val="10"/>
        <color rgb="FF414042"/>
        <rFont val="Arial"/>
        <family val="2"/>
        <scheme val="minor"/>
      </rPr>
      <t> </t>
    </r>
  </si>
  <si>
    <t>(4). Relates to operational and corporate emissions, and excludes Developments and Fitouts.</t>
  </si>
  <si>
    <t>Percent waste data coverage </t>
  </si>
  <si>
    <t>2.6 </t>
  </si>
  <si>
    <t>4.1 </t>
  </si>
  <si>
    <t>2.9 </t>
  </si>
  <si>
    <t>2.0 </t>
  </si>
  <si>
    <t>2.5 </t>
  </si>
  <si>
    <t>Dexus portfolio - NABERS</t>
  </si>
  <si>
    <t>Dexus portfolio - Green Star Performance</t>
  </si>
  <si>
    <t>Dexus Industria REIT (DXI) portfolio – NABERS</t>
  </si>
  <si>
    <t>Dexus Industria REIT (DXI) portfolio – Green Star Performance</t>
  </si>
  <si>
    <r>
      <t>FY21</t>
    </r>
    <r>
      <rPr>
        <b/>
        <vertAlign val="superscript"/>
        <sz val="10"/>
        <color rgb="FF414042"/>
        <rFont val="Arial"/>
        <family val="2"/>
        <scheme val="minor"/>
      </rPr>
      <t>(2)</t>
    </r>
  </si>
  <si>
    <t>Net-greenhouse gas emissions inventory </t>
  </si>
  <si>
    <t>Dexus (DXS) Portfolio</t>
  </si>
  <si>
    <t>Net greenhouse gas emissions intensity chart</t>
  </si>
  <si>
    <t>$8.1m</t>
  </si>
  <si>
    <t>Dexus’s Scope 1, 2, and 3 location-based operational emissions intensity (shown as bars above the x-axis) demonstrates continued reductions from ongoing investment in energy efficiency.
Of the remaining emissions for this reporting period, 76% has been avoided by sourcing renewable electricity and the final 24% has been balanced through carbon offsets.</t>
  </si>
  <si>
    <t>Western Farm Trees Restoration</t>
  </si>
  <si>
    <t>Carbon Conscious Carbon Capture Project 1</t>
  </si>
  <si>
    <t>Jandra / Nulty Regeneration</t>
  </si>
  <si>
    <t>Darling River Eco Corridor #30</t>
  </si>
  <si>
    <t>Nyaliga Fire Project</t>
  </si>
  <si>
    <t>Bamboo Station</t>
  </si>
  <si>
    <t>Strathburn Station</t>
  </si>
  <si>
    <t>North Kimberley Pastoral Lease Carbon Abatement</t>
  </si>
  <si>
    <t>Mt Mulgrave Savanna Burning Project</t>
  </si>
  <si>
    <t>2021/22</t>
  </si>
  <si>
    <t>2020/21</t>
  </si>
  <si>
    <t>Renewable Energy - Solar</t>
  </si>
  <si>
    <t>Renewable Energy - Wind</t>
  </si>
  <si>
    <t>Renewable Energy - Biomass</t>
  </si>
  <si>
    <t>Carbon Avoidance - Agriculture Forestry and Other Land Use</t>
  </si>
  <si>
    <t>Carbon Removal - Environmental Plantings</t>
  </si>
  <si>
    <t>India</t>
  </si>
  <si>
    <t>China</t>
  </si>
  <si>
    <t>Taiwan</t>
  </si>
  <si>
    <t>Cambodia</t>
  </si>
  <si>
    <t>Indonesia</t>
  </si>
  <si>
    <t>Brazil</t>
  </si>
  <si>
    <t>Uruguay</t>
  </si>
  <si>
    <t>Bundled Solar Power Project by Mahindra Susten Private Limited</t>
  </si>
  <si>
    <t>Hebei Shangyi Dongshan Wind Farm Project</t>
  </si>
  <si>
    <t>Bundled Wind Power Project in Madhya Pradesh Gujarat and Kerala by D.J. Malpani</t>
  </si>
  <si>
    <t>EcoAustralia Projects (InfraVest Changbin &amp; Taichung Wind Taiwan + Myamyn Conservation Australia)</t>
  </si>
  <si>
    <t>Production and dissemination of Ceramic Water Prifiers by Hydrologic in the Kingdom of Cambodia</t>
  </si>
  <si>
    <t>Rimba Raya Biodiversity Reserve Project</t>
  </si>
  <si>
    <t>Evergreen REDD+ Project</t>
  </si>
  <si>
    <t xml:space="preserve">Guanare Forest Plantations </t>
  </si>
  <si>
    <t>1.6 MW BUNDLED RICE HUSK BASED COGENERATION PLANT BY M/S MILK FOOD LIMITED (MFL) IN PATIALA (PUNJAB) &amp; MORADABAD (U.P) DISTRICTS</t>
  </si>
  <si>
    <t>Jari Pará REDD+ Project</t>
  </si>
  <si>
    <t>VCU</t>
  </si>
  <si>
    <t>CER</t>
  </si>
  <si>
    <t>VER</t>
  </si>
  <si>
    <t>2016/17</t>
  </si>
  <si>
    <r>
      <t>Scope 1, 2 &amp; 3 market-based GHG emissions (t CO</t>
    </r>
    <r>
      <rPr>
        <b/>
        <vertAlign val="subscript"/>
        <sz val="10"/>
        <color rgb="FF414042"/>
        <rFont val="Arial"/>
        <family val="2"/>
        <scheme val="minor"/>
      </rPr>
      <t>2</t>
    </r>
    <r>
      <rPr>
        <b/>
        <sz val="10"/>
        <color rgb="FF414042"/>
        <rFont val="Arial"/>
        <family val="2"/>
        <scheme val="minor"/>
      </rPr>
      <t>-e) </t>
    </r>
  </si>
  <si>
    <t>Total domestic and international offset units</t>
  </si>
  <si>
    <t>Total international units </t>
  </si>
  <si>
    <t>Units</t>
  </si>
  <si>
    <t>Additional retirements</t>
  </si>
  <si>
    <r>
      <t>Carbon Offset Retirement Summary</t>
    </r>
    <r>
      <rPr>
        <b/>
        <vertAlign val="superscript"/>
        <sz val="10"/>
        <color rgb="FF414042"/>
        <rFont val="Arial"/>
        <family val="2"/>
        <scheme val="minor"/>
      </rPr>
      <t xml:space="preserve"> (1)</t>
    </r>
  </si>
  <si>
    <t>Offsets retired to achieve net zero emissions in FY23</t>
  </si>
  <si>
    <t>Offsets retired in excess of FY23 Group Inventory</t>
  </si>
  <si>
    <t>Offsets retired as a true-up against FY22 Group Inventory</t>
  </si>
  <si>
    <t>Subtotal offset units retired against FY23 Group Inventory</t>
  </si>
  <si>
    <t xml:space="preserve">Subtotal additional offset units retired </t>
  </si>
  <si>
    <t>Total offset units retired in FY23</t>
  </si>
  <si>
    <t>(1). Adjusted for cash and debt in equity accounted investments and excludes Dexus's share of co-investments in pooled funds.</t>
  </si>
  <si>
    <t>(3). Adjusted for cash and debt in equity accounted investments, excluding Dexus's share of co-investments in pooled funds.</t>
  </si>
  <si>
    <t>(1). In FY24, $325m series 1 Exchangeable Notes based on investor put date.</t>
  </si>
  <si>
    <t>Surveyed overall satisfaction with Property Management Team (score out of 10)</t>
  </si>
  <si>
    <t>3rd Party Modern Slavery Assessments % of operational spend (%)</t>
  </si>
  <si>
    <t>Waste data coverage across office and retail portfolio</t>
  </si>
  <si>
    <r>
      <t>Waste data coverage across entire portfolio</t>
    </r>
    <r>
      <rPr>
        <vertAlign val="superscript"/>
        <sz val="10"/>
        <color rgb="FF414042"/>
        <rFont val="Arial"/>
        <family val="2"/>
        <scheme val="minor"/>
      </rPr>
      <t>(3)</t>
    </r>
  </si>
  <si>
    <t>(3). Coverage by net lettable area across Dexus-managed office, retail, industrial, healthcare and convenience retail properties.</t>
  </si>
  <si>
    <t>99.76% of operational expenditure for the group’s managed portfolio are Australian-based suppliers. This includes Australian divisions of international companies.</t>
  </si>
  <si>
    <t>Carbon offsets </t>
  </si>
  <si>
    <t>Dexus total return data (%)</t>
  </si>
  <si>
    <t>Diversity and inclusion</t>
  </si>
  <si>
    <t>Gender diversity (number of people)</t>
  </si>
  <si>
    <t>Gender diversity (%)</t>
  </si>
  <si>
    <t>Reporting boundaries</t>
  </si>
  <si>
    <t>Air emissions</t>
  </si>
  <si>
    <t>Green building certification - portfolio averages</t>
  </si>
  <si>
    <t>Asset environmental data and optimisation</t>
  </si>
  <si>
    <t>Economic data and resilience</t>
  </si>
  <si>
    <t>401-3</t>
  </si>
  <si>
    <r>
      <t xml:space="preserve">Annual Report – </t>
    </r>
    <r>
      <rPr>
        <sz val="9"/>
        <color rgb="FF414042"/>
        <rFont val="Arial"/>
        <family val="2"/>
      </rPr>
      <t xml:space="preserve">pages 28-29 – Materiality assessment </t>
    </r>
  </si>
  <si>
    <r>
      <t xml:space="preserve">Sustainability Approach and Data Pack – </t>
    </r>
    <r>
      <rPr>
        <sz val="9"/>
        <color rgb="FF414042"/>
        <rFont val="Arial"/>
        <family val="2"/>
      </rPr>
      <t xml:space="preserve"> entire document</t>
    </r>
  </si>
  <si>
    <r>
      <t xml:space="preserve">Dexus Website – </t>
    </r>
    <r>
      <rPr>
        <sz val="9"/>
        <color rgb="FF414042"/>
        <rFont val="Arial"/>
        <family val="2"/>
      </rPr>
      <t>www.dexus.com/corporategovernance - Stakeholder Engagement Guidelines</t>
    </r>
  </si>
  <si>
    <r>
      <t xml:space="preserve">Annual Report – </t>
    </r>
    <r>
      <rPr>
        <sz val="9"/>
        <color rgb="FF414042"/>
        <rFont val="Arial"/>
        <family val="2"/>
      </rPr>
      <t>pages 74-81 – Board of Directors</t>
    </r>
  </si>
  <si>
    <r>
      <t xml:space="preserve">Corporate Governance Statement – </t>
    </r>
    <r>
      <rPr>
        <sz val="9"/>
        <color rgb="FF414042"/>
        <rFont val="Arial"/>
        <family val="2"/>
        <scheme val="minor"/>
      </rPr>
      <t>page 12 –  Sustainability and responsible investment</t>
    </r>
  </si>
  <si>
    <r>
      <t>Annual Report –</t>
    </r>
    <r>
      <rPr>
        <sz val="9"/>
        <color rgb="FF414042"/>
        <rFont val="Arial"/>
        <family val="2"/>
      </rPr>
      <t xml:space="preserve"> pages 23, 31, 41, 53, 59, 65, 78 – Board Focus</t>
    </r>
  </si>
  <si>
    <t>NZ-EC</t>
  </si>
  <si>
    <t>For FY23, Dexus combined its Annual Sustainability Report and Annual Financial Report and is presenting it as one a single Annual Report aligned with the Integrated Reporting Framework.</t>
  </si>
  <si>
    <t>Annual Report – pages 53 – Board Focus</t>
  </si>
  <si>
    <r>
      <t>Industrial</t>
    </r>
    <r>
      <rPr>
        <vertAlign val="superscript"/>
        <sz val="10"/>
        <rFont val="Arial"/>
        <family val="2"/>
        <scheme val="minor"/>
      </rPr>
      <t>(3)</t>
    </r>
    <r>
      <rPr>
        <sz val="10"/>
        <rFont val="Arial"/>
        <family val="2"/>
        <scheme val="minor"/>
      </rPr>
      <t> </t>
    </r>
  </si>
  <si>
    <r>
      <t>Voluntary carbon offsets units surrendered by Dexus</t>
    </r>
    <r>
      <rPr>
        <vertAlign val="superscript"/>
        <sz val="10"/>
        <rFont val="Arial"/>
        <family val="2"/>
        <scheme val="minor"/>
      </rPr>
      <t>(1)</t>
    </r>
    <r>
      <rPr>
        <sz val="10"/>
        <rFont val="Arial"/>
        <family val="2"/>
        <scheme val="minor"/>
      </rPr>
      <t> </t>
    </r>
  </si>
  <si>
    <t>–     Financial contributions to nominated charities</t>
  </si>
  <si>
    <t>Fiscal Year 2023 (1 July 2022 – 30 June 2023)</t>
  </si>
  <si>
    <t>Fiscal Year 2022 (1 July 2021 – 30 June 2022)</t>
  </si>
  <si>
    <t>Sustainability Approach and Data Pack – Data Pack – Thriving People – Recruitment and Retention</t>
  </si>
  <si>
    <r>
      <rPr>
        <sz val="9"/>
        <color rgb="FF36BDB1"/>
        <rFont val="Arial"/>
        <family val="2"/>
      </rPr>
      <t>Sustainability Approach and Data Pack –</t>
    </r>
    <r>
      <rPr>
        <sz val="9"/>
        <color rgb="FF414042"/>
        <rFont val="Arial"/>
        <family val="2"/>
      </rPr>
      <t xml:space="preserve"> Data Pack – Thriving People – Work Health and Safety</t>
    </r>
  </si>
  <si>
    <r>
      <rPr>
        <sz val="9"/>
        <color rgb="FF36BDB1"/>
        <rFont val="Arial"/>
        <family val="2"/>
      </rPr>
      <t>Sustainability Approach and Data Pack</t>
    </r>
    <r>
      <rPr>
        <sz val="9"/>
        <color rgb="FF414042"/>
        <rFont val="Arial"/>
        <family val="2"/>
      </rPr>
      <t xml:space="preserve"> – Data Pack – Thriving People – Recruitment and Retention</t>
    </r>
  </si>
  <si>
    <t>Dexus listed office portfolio </t>
  </si>
  <si>
    <t>(2). Data collected prior to acquisition of APN Property Group by Dexus.</t>
  </si>
  <si>
    <r>
      <t>81</t>
    </r>
    <r>
      <rPr>
        <vertAlign val="superscript"/>
        <sz val="10"/>
        <color rgb="FF414042"/>
        <rFont val="Arial"/>
        <family val="2"/>
        <scheme val="minor"/>
      </rPr>
      <t>(2)</t>
    </r>
  </si>
  <si>
    <r>
      <t>70</t>
    </r>
    <r>
      <rPr>
        <vertAlign val="superscript"/>
        <sz val="10"/>
        <color rgb="FF414042"/>
        <rFont val="Arial"/>
        <family val="2"/>
        <scheme val="minor"/>
      </rPr>
      <t>(3)</t>
    </r>
  </si>
  <si>
    <r>
      <t>33</t>
    </r>
    <r>
      <rPr>
        <vertAlign val="superscript"/>
        <sz val="10"/>
        <color rgb="FF414042"/>
        <rFont val="Arial"/>
        <family val="2"/>
        <scheme val="minor"/>
      </rPr>
      <t>(4)</t>
    </r>
  </si>
  <si>
    <r>
      <t>17</t>
    </r>
    <r>
      <rPr>
        <vertAlign val="superscript"/>
        <sz val="10"/>
        <color rgb="FF414042"/>
        <rFont val="Arial"/>
        <family val="2"/>
        <scheme val="minor"/>
      </rPr>
      <t>(5)</t>
    </r>
  </si>
  <si>
    <r>
      <t>15</t>
    </r>
    <r>
      <rPr>
        <vertAlign val="superscript"/>
        <sz val="10"/>
        <color rgb="FF414042"/>
        <rFont val="Arial"/>
        <family val="2"/>
        <scheme val="minor"/>
      </rPr>
      <t>(6)</t>
    </r>
  </si>
  <si>
    <r>
      <rPr>
        <sz val="9"/>
        <color rgb="FF36BDB1"/>
        <rFont val="Arial"/>
        <family val="2"/>
      </rPr>
      <t xml:space="preserve">Annual report – </t>
    </r>
    <r>
      <rPr>
        <sz val="9"/>
        <color rgb="FF262626"/>
        <rFont val="Arial"/>
        <family val="2"/>
      </rPr>
      <t>p</t>
    </r>
    <r>
      <rPr>
        <sz val="9"/>
        <color rgb="FF414042"/>
        <rFont val="Arial"/>
        <family val="2"/>
      </rPr>
      <t>age 118 – Changes in Equity</t>
    </r>
  </si>
  <si>
    <r>
      <rPr>
        <sz val="9"/>
        <color rgb="FF36BDB1"/>
        <rFont val="Arial"/>
        <family val="2"/>
      </rPr>
      <t>Annual report –</t>
    </r>
    <r>
      <rPr>
        <sz val="9"/>
        <color rgb="FF414042"/>
        <rFont val="Arial"/>
        <family val="2"/>
      </rPr>
      <t xml:space="preserve"> page 119 – Cash Flows</t>
    </r>
  </si>
  <si>
    <t>Offsets retired during FY23 to relating AMP Capital properties and future banking</t>
  </si>
  <si>
    <t>Voluntary abatement via Certified offsets </t>
  </si>
  <si>
    <r>
      <t xml:space="preserve">Annual Report – </t>
    </r>
    <r>
      <rPr>
        <sz val="9"/>
        <color rgb="FF414042"/>
        <rFont val="Arial"/>
        <family val="2"/>
      </rPr>
      <t>page 188 – Assurance over Integrated Report</t>
    </r>
  </si>
  <si>
    <r>
      <t xml:space="preserve">Annual Report –  </t>
    </r>
    <r>
      <rPr>
        <sz val="9"/>
        <rFont val="Arial"/>
        <family val="2"/>
      </rPr>
      <t>pages 174-179 – Independent Auditor’s Report</t>
    </r>
  </si>
  <si>
    <t>Listed Office portfolio</t>
  </si>
  <si>
    <t>Listed Retail portfolio</t>
  </si>
  <si>
    <t>Listed Industrial portfolio</t>
  </si>
  <si>
    <r>
      <t>Dexus listed retail portfolio (star)</t>
    </r>
    <r>
      <rPr>
        <vertAlign val="superscript"/>
        <sz val="10"/>
        <color rgb="FF414042"/>
        <rFont val="Arial"/>
        <family val="2"/>
        <scheme val="minor"/>
      </rPr>
      <t>(1)</t>
    </r>
    <r>
      <rPr>
        <sz val="10"/>
        <color rgb="FF414042"/>
        <rFont val="Arial"/>
        <family val="2"/>
        <scheme val="minor"/>
      </rPr>
      <t> </t>
    </r>
  </si>
  <si>
    <t>Dexus listed portfolio - All sectors</t>
  </si>
  <si>
    <t>DXI Industrial portfolio</t>
  </si>
  <si>
    <t>DXI Industrial business park portfolio </t>
  </si>
  <si>
    <t>DXI Industrial business parks</t>
  </si>
  <si>
    <t>Water consumption (kL/sqm)</t>
  </si>
  <si>
    <t>The FY23 Dexus Sustainability Data Pack should be read in conjunction with the FY23 Annual Report and FY23 Sustainability Management Approaches. These documents are prepared in adherence to the International Integrated Reporting Framework principles of materiality, stakeholder responsiveness, and reliability and completeness. They are also prepared in accordance with the GRI Standards and the SASB Real Estate Standards.  Nominated metrics in this pack are third party assured where indicated.
FY23 Annual Report - Integrated report covering the key activities and Data outcomes for Dexus including our strategy, our integrated financial and non-financial Data, risk management, corporate governance, remuneration and our financial statements.
FY23 Sustainability Management Approaches - how we respond to, manage and evaluate our material ESG matters, together with GRI and SASB Indexes. 
FY23 Sustainability Data Pack - comprehensive Sustainability datasets supporting our annual report, with disclosures on Data in the current year against previous periods, and disclosure of progress against targets.
To access these documents, visit www.dexus.com/2023-reporting-suite</t>
  </si>
  <si>
    <t>(2). On 1 July 2014, the group adopted the Property Council of Australia definition of FFO. The Directors consider FFO to be a measure that reflects the underlying Data of the group. FFO comprises net profit/loss after tax attributable to stapled security holders, calculated in accordance with Australian Accounting Standards and adjusted for: property revaluations, impairments and reversal of impairments, derivative and foreign exchange mark-to-market impacts, fair value movements of interest bearing liabilities, amortisation of tenant incentives, gain/loss on sale of certain assets, straight line rent adjustments, non-FFO tax expenses, certain transaction costs, one-off significant items (including write off of IFRIC SaaS customisation expenses), amortisation of intangible assets, movements in right-of-use assets and lease liabilities, rental guarantees and coupon income.</t>
  </si>
  <si>
    <t>(4). The Employee Net Promoter Score (eNPS) captured and reported up until FY22.</t>
  </si>
  <si>
    <t>Total waste and recycling Intensity (kg/sqm)</t>
  </si>
  <si>
    <t>In FY20, Dexus became a signatory to RE100 and committed to source 100% of its electricity from renewable sources by 2030.</t>
  </si>
  <si>
    <r>
      <t>Annual Report –</t>
    </r>
    <r>
      <rPr>
        <sz val="9"/>
        <color rgb="FF414042"/>
        <rFont val="Arial"/>
        <family val="2"/>
      </rPr>
      <t xml:space="preserve"> page 57 – Strengthening and aligning our approach to risk management </t>
    </r>
  </si>
  <si>
    <r>
      <rPr>
        <sz val="9"/>
        <color rgb="FF36BDB1"/>
        <rFont val="Arial"/>
        <family val="2"/>
        <scheme val="minor"/>
      </rPr>
      <t xml:space="preserve"> Annual report – </t>
    </r>
    <r>
      <rPr>
        <sz val="9"/>
        <rFont val="Arial"/>
        <family val="2"/>
        <scheme val="minor"/>
      </rPr>
      <t>Real assets – pages 4, 44, 46, 48, 50 and 51</t>
    </r>
  </si>
  <si>
    <r>
      <t xml:space="preserve">Dexus website – </t>
    </r>
    <r>
      <rPr>
        <sz val="9"/>
        <color rgb="FF414042"/>
        <rFont val="Arial"/>
        <family val="2"/>
        <scheme val="minor"/>
      </rPr>
      <t>Careers – Life at Dexus</t>
    </r>
  </si>
  <si>
    <r>
      <rPr>
        <sz val="9"/>
        <color rgb="FF36BDB1"/>
        <rFont val="Arial"/>
        <family val="2"/>
      </rPr>
      <t xml:space="preserve">Sustainability Approach and Data Pack – </t>
    </r>
    <r>
      <rPr>
        <sz val="9"/>
        <color rgb="FF414042"/>
        <rFont val="Arial"/>
        <family val="2"/>
      </rPr>
      <t>Data Pack – Customer Experience, Supply chain, Giving and Volunteering</t>
    </r>
  </si>
  <si>
    <r>
      <t xml:space="preserve">Sustainability Approach and Data Pack – </t>
    </r>
    <r>
      <rPr>
        <sz val="9"/>
        <rFont val="Arial"/>
        <family val="2"/>
      </rPr>
      <t>Data Pack – Customer Experience, Supply chain, Giving and Volunteering</t>
    </r>
  </si>
  <si>
    <t/>
  </si>
  <si>
    <t>2.98x energy productivity</t>
  </si>
  <si>
    <t>29.33x emissions productivity</t>
  </si>
  <si>
    <t>17.47x emissions productivity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</si>
</sst>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0.0%"/>
    <numFmt numFmtId="165" formatCode="&quot;FY&quot;General"/>
    <numFmt numFmtId="166" formatCode="#,##0.0;\(#,##0.0\);\-"/>
    <numFmt numFmtId="167" formatCode="0.0"/>
    <numFmt numFmtId="168" formatCode="#,##0.0"/>
    <numFmt numFmtId="169" formatCode="#,##0;\(#,##0\);\-"/>
    <numFmt numFmtId="170" formatCode="_-* #,##0_-;\-* #,##0_-;_-* &quot;-&quot;??_-;_-@_-"/>
    <numFmt numFmtId="171" formatCode="#,##0_ ;\-#,##0\ "/>
  </numFmts>
  <fonts count="78" x14ac:knownFonts="1">
    <font>
      <sz val="11"/>
      <color theme="1"/>
      <name val="Arial"/>
      <family val="2"/>
      <scheme val="minor"/>
    </font>
    <font>
      <sz val="8"/>
      <color rgb="FF414042"/>
      <name val="Arial"/>
      <family val="2"/>
      <scheme val="minor"/>
    </font>
    <font>
      <sz val="8.5"/>
      <color rgb="FF414042"/>
      <name val="Arial"/>
      <family val="2"/>
      <scheme val="minor"/>
    </font>
    <font>
      <sz val="7"/>
      <color rgb="FF414042"/>
      <name val="Arial"/>
      <family val="2"/>
      <scheme val="minor"/>
    </font>
    <font>
      <b/>
      <sz val="11"/>
      <color rgb="FF414042"/>
      <name val="Arial"/>
      <family val="2"/>
      <scheme val="minor"/>
    </font>
    <font>
      <sz val="9"/>
      <color rgb="FF414042"/>
      <name val="Arial"/>
      <family val="2"/>
      <scheme val="minor"/>
    </font>
    <font>
      <sz val="9"/>
      <color theme="1"/>
      <name val="Arial"/>
      <family val="2"/>
      <scheme val="minor"/>
    </font>
    <font>
      <sz val="10"/>
      <color rgb="FF414042"/>
      <name val="Arial"/>
      <family val="2"/>
      <scheme val="minor"/>
    </font>
    <font>
      <sz val="10"/>
      <color theme="1"/>
      <name val="Arial"/>
      <family val="2"/>
      <scheme val="minor"/>
    </font>
    <font>
      <sz val="8"/>
      <color theme="1"/>
      <name val="Arial"/>
      <family val="2"/>
      <scheme val="minor"/>
    </font>
    <font>
      <sz val="11"/>
      <color theme="1"/>
      <name val="Arial"/>
      <family val="2"/>
      <scheme val="minor"/>
    </font>
    <font>
      <sz val="12"/>
      <color theme="1"/>
      <name val="Arial"/>
      <family val="2"/>
      <scheme val="minor"/>
    </font>
    <font>
      <sz val="12"/>
      <color rgb="FF414042"/>
      <name val="Arial"/>
      <family val="2"/>
      <scheme val="minor"/>
    </font>
    <font>
      <vertAlign val="superscript"/>
      <sz val="10"/>
      <color rgb="FF414042"/>
      <name val="Arial"/>
      <family val="2"/>
      <scheme val="minor"/>
    </font>
    <font>
      <sz val="11"/>
      <color rgb="FF414042"/>
      <name val="Arial"/>
      <family val="2"/>
      <scheme val="minor"/>
    </font>
    <font>
      <b/>
      <sz val="10"/>
      <color rgb="FF414042"/>
      <name val="Arial"/>
      <family val="2"/>
      <scheme val="minor"/>
    </font>
    <font>
      <sz val="10"/>
      <name val="Arial"/>
      <family val="2"/>
      <scheme val="minor"/>
    </font>
    <font>
      <b/>
      <sz val="11"/>
      <color theme="1"/>
      <name val="Arial"/>
      <family val="2"/>
      <scheme val="minor"/>
    </font>
    <font>
      <u/>
      <sz val="11"/>
      <color theme="10"/>
      <name val="Arial"/>
      <family val="2"/>
      <scheme val="minor"/>
    </font>
    <font>
      <b/>
      <sz val="15"/>
      <color theme="3"/>
      <name val="Arial"/>
      <family val="2"/>
      <scheme val="minor"/>
    </font>
    <font>
      <b/>
      <sz val="11"/>
      <color theme="3"/>
      <name val="Arial"/>
      <family val="2"/>
      <scheme val="minor"/>
    </font>
    <font>
      <b/>
      <sz val="14"/>
      <color theme="0"/>
      <name val="Arial"/>
      <family val="2"/>
      <scheme val="minor"/>
    </font>
    <font>
      <b/>
      <sz val="16"/>
      <color theme="0"/>
      <name val="Arial"/>
      <family val="2"/>
      <scheme val="minor"/>
    </font>
    <font>
      <sz val="10"/>
      <color rgb="FFFF0000"/>
      <name val="Arial"/>
      <family val="2"/>
      <scheme val="minor"/>
    </font>
    <font>
      <b/>
      <sz val="10"/>
      <name val="Arial"/>
      <family val="2"/>
      <scheme val="minor"/>
    </font>
    <font>
      <b/>
      <sz val="10"/>
      <color theme="0"/>
      <name val="Arial"/>
      <family val="2"/>
      <scheme val="minor"/>
    </font>
    <font>
      <b/>
      <sz val="10"/>
      <color rgb="FFFFFFFF"/>
      <name val="Arial"/>
      <family val="2"/>
      <scheme val="minor"/>
    </font>
    <font>
      <b/>
      <sz val="10"/>
      <color rgb="FF000000"/>
      <name val="Arial"/>
      <family val="2"/>
      <scheme val="minor"/>
    </font>
    <font>
      <sz val="10"/>
      <color rgb="FF000000"/>
      <name val="Arial"/>
      <family val="2"/>
      <scheme val="minor"/>
    </font>
    <font>
      <sz val="9"/>
      <color rgb="FF000000"/>
      <name val="Arial"/>
      <family val="2"/>
      <scheme val="minor"/>
    </font>
    <font>
      <vertAlign val="superscript"/>
      <sz val="12"/>
      <color rgb="FF414042"/>
      <name val="Arial"/>
      <family val="2"/>
      <scheme val="minor"/>
    </font>
    <font>
      <sz val="11"/>
      <color rgb="FF000000"/>
      <name val="Arial"/>
      <family val="2"/>
      <scheme val="minor"/>
    </font>
    <font>
      <b/>
      <sz val="12"/>
      <color theme="1"/>
      <name val="Arial"/>
      <family val="2"/>
      <scheme val="minor"/>
    </font>
    <font>
      <sz val="11"/>
      <color rgb="FF414042"/>
      <name val="Gilroy Bold"/>
      <family val="3"/>
    </font>
    <font>
      <b/>
      <sz val="11"/>
      <color rgb="FF414042"/>
      <name val="Gilroy Bold"/>
      <family val="3"/>
    </font>
    <font>
      <b/>
      <vertAlign val="subscript"/>
      <sz val="11"/>
      <color rgb="FF414042"/>
      <name val="Arial"/>
      <family val="2"/>
      <scheme val="minor"/>
    </font>
    <font>
      <b/>
      <sz val="12"/>
      <color theme="3"/>
      <name val="Arial"/>
      <family val="2"/>
      <scheme val="minor"/>
    </font>
    <font>
      <sz val="10"/>
      <color theme="0"/>
      <name val="Arial"/>
      <family val="2"/>
      <scheme val="minor"/>
    </font>
    <font>
      <b/>
      <vertAlign val="superscript"/>
      <sz val="10"/>
      <color rgb="FF414042"/>
      <name val="Arial"/>
      <family val="2"/>
      <scheme val="minor"/>
    </font>
    <font>
      <b/>
      <sz val="16"/>
      <name val="Arial"/>
      <family val="2"/>
      <scheme val="minor"/>
    </font>
    <font>
      <b/>
      <sz val="10"/>
      <color theme="3"/>
      <name val="Arial"/>
      <family val="2"/>
      <scheme val="minor"/>
    </font>
    <font>
      <b/>
      <vertAlign val="superscript"/>
      <sz val="10"/>
      <color theme="0"/>
      <name val="Arial"/>
      <family val="2"/>
      <scheme val="minor"/>
    </font>
    <font>
      <sz val="9"/>
      <color theme="0"/>
      <name val="Arial"/>
      <family val="2"/>
      <scheme val="minor"/>
    </font>
    <font>
      <b/>
      <vertAlign val="subscript"/>
      <sz val="10"/>
      <color rgb="FF414042"/>
      <name val="Arial"/>
      <family val="2"/>
      <scheme val="minor"/>
    </font>
    <font>
      <vertAlign val="subscript"/>
      <sz val="10"/>
      <color rgb="FF414042"/>
      <name val="Arial"/>
      <family val="2"/>
      <scheme val="minor"/>
    </font>
    <font>
      <b/>
      <sz val="11"/>
      <color rgb="FF414042"/>
      <name val="Arial"/>
      <family val="2"/>
      <scheme val="major"/>
    </font>
    <font>
      <sz val="10"/>
      <color rgb="FF414042"/>
      <name val="Gilroy Bold"/>
      <family val="3"/>
    </font>
    <font>
      <i/>
      <sz val="10"/>
      <color rgb="FF414042"/>
      <name val="Arial"/>
      <family val="2"/>
      <scheme val="minor"/>
    </font>
    <font>
      <b/>
      <sz val="10"/>
      <color theme="1"/>
      <name val="Arial"/>
      <family val="2"/>
      <scheme val="minor"/>
    </font>
    <font>
      <sz val="10"/>
      <color rgb="FF414042"/>
      <name val="Tahoma"/>
      <family val="2"/>
    </font>
    <font>
      <sz val="9"/>
      <color rgb="FF36BDB1"/>
      <name val="Arial"/>
      <family val="2"/>
      <scheme val="minor"/>
    </font>
    <font>
      <u/>
      <sz val="9"/>
      <color theme="10"/>
      <name val="Arial"/>
      <family val="2"/>
      <scheme val="minor"/>
    </font>
    <font>
      <b/>
      <vertAlign val="superscript"/>
      <sz val="15"/>
      <color theme="3"/>
      <name val="Arial"/>
      <family val="2"/>
      <scheme val="minor"/>
    </font>
    <font>
      <sz val="8"/>
      <name val="Arial"/>
      <family val="2"/>
      <scheme val="minor"/>
    </font>
    <font>
      <sz val="9"/>
      <color rgb="FF36BDB1"/>
      <name val="Arial"/>
      <family val="2"/>
    </font>
    <font>
      <sz val="9"/>
      <color rgb="FF414042"/>
      <name val="Arial"/>
      <family val="2"/>
    </font>
    <font>
      <sz val="9"/>
      <color rgb="FF404042"/>
      <name val="Arial"/>
      <family val="2"/>
    </font>
    <font>
      <sz val="9"/>
      <color rgb="FF262626"/>
      <name val="Arial"/>
      <family val="2"/>
    </font>
    <font>
      <sz val="9"/>
      <color rgb="FF262626"/>
      <name val="Arial"/>
      <family val="2"/>
      <scheme val="minor"/>
    </font>
    <font>
      <sz val="10"/>
      <color rgb="FF404042"/>
      <name val="Arial"/>
      <family val="2"/>
      <scheme val="minor"/>
    </font>
    <font>
      <vertAlign val="subscript"/>
      <sz val="10"/>
      <color rgb="FF414042"/>
      <name val="Tahoma"/>
      <family val="2"/>
    </font>
    <font>
      <vertAlign val="subscript"/>
      <sz val="10"/>
      <color rgb="FF000000"/>
      <name val="Arial"/>
      <family val="2"/>
      <scheme val="minor"/>
    </font>
    <font>
      <sz val="9"/>
      <color rgb="FF36BDB1"/>
      <name val="Arial"/>
      <family val="2"/>
    </font>
    <font>
      <sz val="9"/>
      <color rgb="FF404042"/>
      <name val="Arial"/>
      <family val="2"/>
    </font>
    <font>
      <sz val="9"/>
      <color theme="10"/>
      <name val="Arial"/>
      <family val="2"/>
      <scheme val="minor"/>
    </font>
    <font>
      <b/>
      <sz val="9"/>
      <color rgb="FFFFFFFF"/>
      <name val="Arial"/>
      <family val="2"/>
      <scheme val="minor"/>
    </font>
    <font>
      <sz val="9"/>
      <color theme="1"/>
      <name val="Arial"/>
      <family val="2"/>
    </font>
    <font>
      <vertAlign val="superscript"/>
      <sz val="10"/>
      <color theme="0"/>
      <name val="Arial"/>
      <family val="2"/>
      <scheme val="minor"/>
    </font>
    <font>
      <b/>
      <sz val="11"/>
      <color rgb="FF36BDB1"/>
      <name val="Arial"/>
      <family val="2"/>
      <scheme val="minor"/>
    </font>
    <font>
      <sz val="9"/>
      <name val="Arial"/>
      <family val="2"/>
      <scheme val="minor"/>
    </font>
    <font>
      <sz val="11"/>
      <name val="Arial"/>
      <family val="2"/>
      <scheme val="minor"/>
    </font>
    <font>
      <vertAlign val="superscript"/>
      <sz val="10"/>
      <name val="Arial"/>
      <family val="2"/>
      <scheme val="minor"/>
    </font>
    <font>
      <sz val="12"/>
      <name val="Arial"/>
      <family val="2"/>
      <scheme val="minor"/>
    </font>
    <font>
      <sz val="8.5"/>
      <name val="Arial"/>
      <family val="2"/>
      <scheme val="minor"/>
    </font>
    <font>
      <b/>
      <sz val="15"/>
      <name val="Arial"/>
      <family val="2"/>
      <scheme val="minor"/>
    </font>
    <font>
      <sz val="9"/>
      <name val="Arial"/>
      <family val="2"/>
    </font>
    <font>
      <i/>
      <sz val="11"/>
      <color theme="1"/>
      <name val="Arial"/>
      <family val="2"/>
      <scheme val="minor"/>
    </font>
    <font>
      <i/>
      <sz val="11"/>
      <color indexed="63"/>
      <name val="Arial"/>
      <family val="2"/>
      <scheme val="minor"/>
    </font>
  </fonts>
  <fills count="15">
    <fill>
      <patternFill patternType="none"/>
    </fill>
    <fill>
      <patternFill patternType="gray125"/>
    </fill>
    <fill>
      <patternFill patternType="solid">
        <fgColor rgb="FFD5EAF6"/>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2DDF3"/>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bgColor indexed="64"/>
      </patternFill>
    </fill>
    <fill>
      <patternFill patternType="solid">
        <fgColor theme="1" tint="0.249977111117893"/>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499984740745262"/>
        <bgColor indexed="64"/>
      </patternFill>
    </fill>
  </fills>
  <borders count="94">
    <border>
      <left/>
      <right/>
      <top/>
      <bottom/>
      <diagonal/>
    </border>
    <border>
      <left/>
      <right/>
      <top/>
      <bottom style="thin">
        <color indexed="64"/>
      </bottom>
      <diagonal/>
    </border>
    <border>
      <left/>
      <right/>
      <top/>
      <bottom style="thick">
        <color theme="4"/>
      </bottom>
      <diagonal/>
    </border>
    <border>
      <left/>
      <right/>
      <top/>
      <bottom style="thick">
        <color theme="6" tint="-0.24994659260841701"/>
      </bottom>
      <diagonal/>
    </border>
    <border>
      <left/>
      <right/>
      <top/>
      <bottom style="thick">
        <color theme="5"/>
      </bottom>
      <diagonal/>
    </border>
    <border>
      <left/>
      <right/>
      <top/>
      <bottom style="thick">
        <color theme="5" tint="0.39994506668294322"/>
      </bottom>
      <diagonal/>
    </border>
    <border>
      <left/>
      <right/>
      <top style="thin">
        <color theme="4" tint="0.79998168889431442"/>
      </top>
      <bottom style="thin">
        <color theme="4" tint="0.79998168889431442"/>
      </bottom>
      <diagonal/>
    </border>
    <border>
      <left/>
      <right/>
      <top style="thin">
        <color theme="4" tint="0.79998168889431442"/>
      </top>
      <bottom style="thin">
        <color theme="4" tint="0.79995117038483843"/>
      </bottom>
      <diagonal/>
    </border>
    <border>
      <left/>
      <right/>
      <top style="thin">
        <color theme="4" tint="0.79995117038483843"/>
      </top>
      <bottom style="thin">
        <color theme="4" tint="0.79995117038483843"/>
      </bottom>
      <diagonal/>
    </border>
    <border>
      <left/>
      <right/>
      <top style="thin">
        <color theme="4" tint="0.79998168889431442"/>
      </top>
      <bottom style="thin">
        <color theme="4"/>
      </bottom>
      <diagonal/>
    </border>
    <border>
      <left/>
      <right/>
      <top/>
      <bottom style="thin">
        <color theme="4" tint="0.79998168889431442"/>
      </bottom>
      <diagonal/>
    </border>
    <border>
      <left/>
      <right/>
      <top/>
      <bottom style="thin">
        <color theme="5"/>
      </bottom>
      <diagonal/>
    </border>
    <border>
      <left/>
      <right/>
      <top style="thick">
        <color theme="5"/>
      </top>
      <bottom style="thin">
        <color theme="5"/>
      </bottom>
      <diagonal/>
    </border>
    <border>
      <left/>
      <right/>
      <top style="thin">
        <color theme="4" tint="0.79995117038483843"/>
      </top>
      <bottom style="thin">
        <color theme="4"/>
      </bottom>
      <diagonal/>
    </border>
    <border>
      <left/>
      <right/>
      <top style="thin">
        <color theme="4" tint="0.79995117038483843"/>
      </top>
      <bottom/>
      <diagonal/>
    </border>
    <border>
      <left/>
      <right/>
      <top/>
      <bottom style="thin">
        <color theme="4"/>
      </bottom>
      <diagonal/>
    </border>
    <border>
      <left/>
      <right/>
      <top style="thin">
        <color theme="5" tint="0.79998168889431442"/>
      </top>
      <bottom style="thin">
        <color theme="5" tint="0.79998168889431442"/>
      </bottom>
      <diagonal/>
    </border>
    <border>
      <left/>
      <right/>
      <top/>
      <bottom style="thin">
        <color theme="5" tint="0.79998168889431442"/>
      </bottom>
      <diagonal/>
    </border>
    <border>
      <left/>
      <right/>
      <top style="thin">
        <color theme="5" tint="0.79998168889431442"/>
      </top>
      <bottom/>
      <diagonal/>
    </border>
    <border>
      <left/>
      <right/>
      <top style="thin">
        <color theme="5" tint="0.79998168889431442"/>
      </top>
      <bottom style="thin">
        <color theme="5" tint="0.39994506668294322"/>
      </bottom>
      <diagonal/>
    </border>
    <border>
      <left/>
      <right/>
      <top/>
      <bottom style="thin">
        <color theme="5" tint="0.39994506668294322"/>
      </bottom>
      <diagonal/>
    </border>
    <border>
      <left/>
      <right/>
      <top style="thin">
        <color theme="5" tint="0.79998168889431442"/>
      </top>
      <bottom style="thin">
        <color theme="5" tint="0.79995117038483843"/>
      </bottom>
      <diagonal/>
    </border>
    <border>
      <left/>
      <right/>
      <top style="thin">
        <color theme="5" tint="0.79995117038483843"/>
      </top>
      <bottom style="thin">
        <color theme="5" tint="0.79995117038483843"/>
      </bottom>
      <diagonal/>
    </border>
    <border>
      <left/>
      <right/>
      <top/>
      <bottom style="thick">
        <color theme="4" tint="-0.499984740745262"/>
      </bottom>
      <diagonal/>
    </border>
    <border>
      <left/>
      <right/>
      <top style="thin">
        <color theme="7" tint="0.59996337778862885"/>
      </top>
      <bottom style="thin">
        <color theme="7" tint="0.59996337778862885"/>
      </bottom>
      <diagonal/>
    </border>
    <border>
      <left/>
      <right/>
      <top style="thin">
        <color theme="7" tint="0.59996337778862885"/>
      </top>
      <bottom style="thin">
        <color theme="7" tint="-0.499984740745262"/>
      </bottom>
      <diagonal/>
    </border>
    <border>
      <left/>
      <right/>
      <top/>
      <bottom style="thin">
        <color theme="7" tint="0.59996337778862885"/>
      </bottom>
      <diagonal/>
    </border>
    <border>
      <left/>
      <right/>
      <top/>
      <bottom style="thick">
        <color theme="7" tint="-0.499984740745262"/>
      </bottom>
      <diagonal/>
    </border>
    <border>
      <left/>
      <right/>
      <top style="thin">
        <color theme="7" tint="0.39994506668294322"/>
      </top>
      <bottom style="thin">
        <color theme="7" tint="-0.499984740745262"/>
      </bottom>
      <diagonal/>
    </border>
    <border>
      <left/>
      <right/>
      <top/>
      <bottom style="thick">
        <color theme="8" tint="-0.499984740745262"/>
      </bottom>
      <diagonal/>
    </border>
    <border>
      <left/>
      <right/>
      <top style="thin">
        <color theme="8" tint="0.39994506668294322"/>
      </top>
      <bottom style="thin">
        <color theme="8" tint="0.39994506668294322"/>
      </bottom>
      <diagonal/>
    </border>
    <border>
      <left/>
      <right/>
      <top style="thin">
        <color theme="8" tint="0.59996337778862885"/>
      </top>
      <bottom style="thin">
        <color theme="8" tint="0.59996337778862885"/>
      </bottom>
      <diagonal/>
    </border>
    <border>
      <left/>
      <right/>
      <top style="thin">
        <color theme="8" tint="0.59996337778862885"/>
      </top>
      <bottom style="thin">
        <color theme="8" tint="-0.24994659260841701"/>
      </bottom>
      <diagonal/>
    </border>
    <border>
      <left/>
      <right/>
      <top/>
      <bottom style="thin">
        <color theme="8" tint="0.59996337778862885"/>
      </bottom>
      <diagonal/>
    </border>
    <border>
      <left/>
      <right/>
      <top style="thin">
        <color theme="9"/>
      </top>
      <bottom style="thin">
        <color theme="9"/>
      </bottom>
      <diagonal/>
    </border>
    <border>
      <left/>
      <right/>
      <top style="thin">
        <color theme="9"/>
      </top>
      <bottom style="thin">
        <color theme="9" tint="-0.24994659260841701"/>
      </bottom>
      <diagonal/>
    </border>
    <border>
      <left/>
      <right/>
      <top/>
      <bottom style="thin">
        <color theme="9"/>
      </bottom>
      <diagonal/>
    </border>
    <border>
      <left/>
      <right/>
      <top style="thin">
        <color theme="9" tint="-0.24994659260841701"/>
      </top>
      <bottom style="thin">
        <color theme="9" tint="-0.24994659260841701"/>
      </bottom>
      <diagonal/>
    </border>
    <border>
      <left/>
      <right/>
      <top/>
      <bottom style="thick">
        <color theme="9" tint="-0.24994659260841701"/>
      </bottom>
      <diagonal/>
    </border>
    <border>
      <left/>
      <right/>
      <top/>
      <bottom style="thin">
        <color theme="9" tint="-0.499984740745262"/>
      </bottom>
      <diagonal/>
    </border>
    <border>
      <left/>
      <right/>
      <top style="thin">
        <color theme="9" tint="-0.499984740745262"/>
      </top>
      <bottom style="thin">
        <color theme="9" tint="-0.499984740745262"/>
      </bottom>
      <diagonal/>
    </border>
    <border>
      <left/>
      <right/>
      <top style="thin">
        <color theme="9"/>
      </top>
      <bottom style="thin">
        <color theme="9" tint="-0.499984740745262"/>
      </bottom>
      <diagonal/>
    </border>
    <border>
      <left/>
      <right/>
      <top style="thin">
        <color theme="8" tint="0.39994506668294322"/>
      </top>
      <bottom/>
      <diagonal/>
    </border>
    <border>
      <left/>
      <right/>
      <top style="thin">
        <color theme="8" tint="0.39994506668294322"/>
      </top>
      <bottom style="thin">
        <color theme="8" tint="-0.24994659260841701"/>
      </bottom>
      <diagonal/>
    </border>
    <border>
      <left/>
      <right/>
      <top style="thin">
        <color theme="9" tint="-0.499984740745262"/>
      </top>
      <bottom style="thin">
        <color theme="9"/>
      </bottom>
      <diagonal/>
    </border>
    <border>
      <left/>
      <right/>
      <top style="thin">
        <color theme="0" tint="-0.24994659260841701"/>
      </top>
      <bottom style="thin">
        <color theme="0" tint="-0.24994659260841701"/>
      </bottom>
      <diagonal/>
    </border>
    <border>
      <left/>
      <right/>
      <top style="thin">
        <color theme="0" tint="-0.24994659260841701"/>
      </top>
      <bottom style="thin">
        <color theme="1" tint="0.24994659260841701"/>
      </bottom>
      <diagonal/>
    </border>
    <border>
      <left/>
      <right/>
      <top/>
      <bottom style="thin">
        <color theme="0" tint="-0.24994659260841701"/>
      </bottom>
      <diagonal/>
    </border>
    <border>
      <left/>
      <right/>
      <top style="thin">
        <color theme="0" tint="-0.24994659260841701"/>
      </top>
      <bottom/>
      <diagonal/>
    </border>
    <border>
      <left/>
      <right/>
      <top style="thin">
        <color theme="1" tint="0.24994659260841701"/>
      </top>
      <bottom/>
      <diagonal/>
    </border>
    <border>
      <left/>
      <right/>
      <top/>
      <bottom style="thick">
        <color theme="1" tint="0.24994659260841701"/>
      </bottom>
      <diagonal/>
    </border>
    <border>
      <left/>
      <right/>
      <top/>
      <bottom style="thin">
        <color theme="8" tint="0.39994506668294322"/>
      </bottom>
      <diagonal/>
    </border>
    <border>
      <left/>
      <right/>
      <top style="thin">
        <color theme="8" tint="-0.24994659260841701"/>
      </top>
      <bottom style="thin">
        <color theme="8" tint="-0.24994659260841701"/>
      </bottom>
      <diagonal/>
    </border>
    <border>
      <left/>
      <right/>
      <top style="thin">
        <color theme="8" tint="-0.24994659260841701"/>
      </top>
      <bottom/>
      <diagonal/>
    </border>
    <border>
      <left/>
      <right/>
      <top style="thin">
        <color theme="7" tint="0.59996337778862885"/>
      </top>
      <bottom/>
      <diagonal/>
    </border>
    <border>
      <left/>
      <right/>
      <top style="thin">
        <color theme="5" tint="0.39994506668294322"/>
      </top>
      <bottom/>
      <diagonal/>
    </border>
    <border>
      <left/>
      <right/>
      <top style="thin">
        <color theme="5" tint="0.39994506668294322"/>
      </top>
      <bottom style="thin">
        <color theme="5" tint="0.39991454817346722"/>
      </bottom>
      <diagonal/>
    </border>
    <border>
      <left/>
      <right/>
      <top/>
      <bottom style="thin">
        <color theme="5" tint="0.39991454817346722"/>
      </bottom>
      <diagonal/>
    </border>
    <border>
      <left/>
      <right/>
      <top style="thin">
        <color theme="9" tint="-9.9948118533890809E-2"/>
      </top>
      <bottom style="thin">
        <color theme="9" tint="-9.9917600024414813E-2"/>
      </bottom>
      <diagonal/>
    </border>
    <border>
      <left/>
      <right/>
      <top style="thin">
        <color theme="9" tint="-9.9917600024414813E-2"/>
      </top>
      <bottom style="thin">
        <color theme="9" tint="-9.9917600024414813E-2"/>
      </bottom>
      <diagonal/>
    </border>
    <border>
      <left/>
      <right/>
      <top style="thin">
        <color theme="9"/>
      </top>
      <bottom style="thin">
        <color theme="6" tint="-0.24994659260841701"/>
      </bottom>
      <diagonal/>
    </border>
    <border>
      <left/>
      <right/>
      <top style="thin">
        <color theme="9" tint="-0.499984740745262"/>
      </top>
      <bottom/>
      <diagonal/>
    </border>
    <border>
      <left/>
      <right/>
      <top style="thin">
        <color theme="9"/>
      </top>
      <bottom/>
      <diagonal/>
    </border>
    <border>
      <left/>
      <right/>
      <top style="thin">
        <color theme="6" tint="0.59996337778862885"/>
      </top>
      <bottom style="thin">
        <color theme="6" tint="0.59996337778862885"/>
      </bottom>
      <diagonal/>
    </border>
    <border>
      <left/>
      <right/>
      <top/>
      <bottom style="thin">
        <color theme="6" tint="-0.24994659260841701"/>
      </bottom>
      <diagonal/>
    </border>
    <border>
      <left/>
      <right/>
      <top style="thin">
        <color theme="6" tint="-0.24994659260841701"/>
      </top>
      <bottom/>
      <diagonal/>
    </border>
    <border>
      <left/>
      <right/>
      <top style="thin">
        <color theme="6" tint="-0.24994659260841701"/>
      </top>
      <bottom style="thin">
        <color theme="6" tint="0.59996337778862885"/>
      </bottom>
      <diagonal/>
    </border>
    <border>
      <left/>
      <right/>
      <top style="thin">
        <color theme="4" tint="0.79998168889431442"/>
      </top>
      <bottom/>
      <diagonal/>
    </border>
    <border>
      <left/>
      <right/>
      <top style="thin">
        <color theme="4"/>
      </top>
      <bottom/>
      <diagonal/>
    </border>
    <border>
      <left/>
      <right/>
      <top style="thin">
        <color theme="4"/>
      </top>
      <bottom style="thin">
        <color theme="4"/>
      </bottom>
      <diagonal/>
    </border>
    <border>
      <left/>
      <right/>
      <top style="thin">
        <color theme="4"/>
      </top>
      <bottom style="thin">
        <color theme="4" tint="0.79998168889431442"/>
      </bottom>
      <diagonal/>
    </border>
    <border>
      <left/>
      <right/>
      <top style="thin">
        <color theme="4" tint="0.79998168889431442"/>
      </top>
      <bottom style="thin">
        <color rgb="FF339DC3"/>
      </bottom>
      <diagonal/>
    </border>
    <border>
      <left/>
      <right/>
      <top/>
      <bottom style="thin">
        <color theme="1" tint="0.749992370372631"/>
      </bottom>
      <diagonal/>
    </border>
    <border>
      <left/>
      <right/>
      <top style="thin">
        <color theme="5" tint="0.79998168889431442"/>
      </top>
      <bottom style="thin">
        <color rgb="FFF2DDF3"/>
      </bottom>
      <diagonal/>
    </border>
    <border>
      <left/>
      <right/>
      <top style="thin">
        <color rgb="FFF2DDF3"/>
      </top>
      <bottom style="thin">
        <color rgb="FFF2DDF3"/>
      </bottom>
      <diagonal/>
    </border>
    <border>
      <left style="thin">
        <color rgb="FFF2DDF3"/>
      </left>
      <right/>
      <top style="thin">
        <color rgb="FFF2DDF3"/>
      </top>
      <bottom style="thin">
        <color rgb="FFF2DDF3"/>
      </bottom>
      <diagonal/>
    </border>
    <border>
      <left/>
      <right style="thin">
        <color rgb="FFF2DDF3"/>
      </right>
      <top style="thin">
        <color rgb="FFF2DDF3"/>
      </top>
      <bottom style="thin">
        <color rgb="FFF2DDF3"/>
      </bottom>
      <diagonal/>
    </border>
    <border>
      <left/>
      <right/>
      <top/>
      <bottom style="thin">
        <color theme="1" tint="0.24994659260841701"/>
      </bottom>
      <diagonal/>
    </border>
    <border>
      <left style="thin">
        <color theme="6"/>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style="thin">
        <color theme="6"/>
      </right>
      <top/>
      <bottom style="thin">
        <color theme="6"/>
      </bottom>
      <diagonal/>
    </border>
    <border>
      <left/>
      <right/>
      <top style="thin">
        <color theme="8" tint="0.39994506668294322"/>
      </top>
      <bottom style="thin">
        <color theme="5"/>
      </bottom>
      <diagonal/>
    </border>
    <border>
      <left/>
      <right/>
      <top style="thin">
        <color theme="1" tint="0.749992370372631"/>
      </top>
      <bottom style="thin">
        <color theme="1" tint="0.749992370372631"/>
      </bottom>
      <diagonal/>
    </border>
    <border>
      <left/>
      <right/>
      <top style="thin">
        <color theme="1" tint="0.749992370372631"/>
      </top>
      <bottom/>
      <diagonal/>
    </border>
    <border>
      <left/>
      <right/>
      <top style="thin">
        <color theme="1" tint="0.749992370372631"/>
      </top>
      <bottom style="thin">
        <color indexed="64"/>
      </bottom>
      <diagonal/>
    </border>
    <border>
      <left/>
      <right/>
      <top style="thin">
        <color indexed="64"/>
      </top>
      <bottom/>
      <diagonal/>
    </border>
    <border>
      <left/>
      <right/>
      <top style="thin">
        <color theme="0" tint="-0.24994659260841701"/>
      </top>
      <bottom style="thin">
        <color indexed="64"/>
      </bottom>
      <diagonal/>
    </border>
    <border>
      <left/>
      <right/>
      <top style="thin">
        <color theme="9" tint="-9.9917600024414813E-2"/>
      </top>
      <bottom style="thin">
        <color theme="9" tint="-0.499984740745262"/>
      </bottom>
      <diagonal/>
    </border>
    <border>
      <left/>
      <right/>
      <top/>
      <bottom style="thin">
        <color theme="9" tint="-9.9917600024414813E-2"/>
      </bottom>
      <diagonal/>
    </border>
    <border>
      <left/>
      <right/>
      <top style="thin">
        <color theme="9" tint="-9.9917600024414813E-2"/>
      </top>
      <bottom/>
      <diagonal/>
    </border>
    <border>
      <left/>
      <right/>
      <top style="thin">
        <color theme="5" tint="0.39994506668294322"/>
      </top>
      <bottom style="thin">
        <color theme="5" tint="0.79998168889431442"/>
      </bottom>
      <diagonal/>
    </border>
  </borders>
  <cellStyleXfs count="6">
    <xf numFmtId="0" fontId="0" fillId="0" borderId="0"/>
    <xf numFmtId="9" fontId="10" fillId="0" borderId="0" applyFont="0" applyFill="0" applyBorder="0" applyAlignment="0" applyProtection="0"/>
    <xf numFmtId="0" fontId="18" fillId="0" borderId="0" applyNumberFormat="0" applyFill="0" applyBorder="0" applyAlignment="0" applyProtection="0"/>
    <xf numFmtId="0" fontId="19" fillId="0" borderId="2" applyNumberFormat="0" applyFill="0" applyAlignment="0" applyProtection="0"/>
    <xf numFmtId="0" fontId="20" fillId="0" borderId="0" applyNumberFormat="0" applyFill="0" applyBorder="0" applyAlignment="0" applyProtection="0"/>
    <xf numFmtId="43" fontId="10" fillId="0" borderId="0" applyFont="0" applyFill="0" applyBorder="0" applyAlignment="0" applyProtection="0"/>
  </cellStyleXfs>
  <cellXfs count="798">
    <xf numFmtId="0" fontId="0" fillId="0" borderId="0" xfId="0"/>
    <xf numFmtId="0" fontId="3" fillId="0" borderId="0" xfId="0" applyFont="1" applyAlignment="1">
      <alignment horizontal="left" vertical="center" indent="1"/>
    </xf>
    <xf numFmtId="0" fontId="2"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right" vertical="center" wrapText="1"/>
    </xf>
    <xf numFmtId="0" fontId="6" fillId="0" borderId="0" xfId="0" applyFont="1"/>
    <xf numFmtId="0" fontId="8" fillId="0" borderId="0" xfId="0" applyFont="1"/>
    <xf numFmtId="0" fontId="1" fillId="0" borderId="0" xfId="0" applyFont="1" applyAlignment="1">
      <alignment horizontal="left" vertical="center" indent="1"/>
    </xf>
    <xf numFmtId="0" fontId="9" fillId="0" borderId="0" xfId="0" applyFont="1"/>
    <xf numFmtId="3" fontId="5" fillId="0" borderId="0" xfId="0" applyNumberFormat="1" applyFont="1" applyAlignment="1">
      <alignment horizontal="right" vertical="center" wrapText="1"/>
    </xf>
    <xf numFmtId="0" fontId="11" fillId="0" borderId="0" xfId="0" applyFont="1"/>
    <xf numFmtId="0" fontId="12" fillId="0" borderId="0" xfId="0" applyFont="1" applyAlignment="1">
      <alignment vertical="center"/>
    </xf>
    <xf numFmtId="0" fontId="12" fillId="0" borderId="0" xfId="0" applyFont="1" applyAlignment="1">
      <alignment horizontal="left" vertical="center" indent="1"/>
    </xf>
    <xf numFmtId="0" fontId="1" fillId="0" borderId="0" xfId="0" applyFont="1" applyAlignment="1">
      <alignment vertical="center" wrapText="1"/>
    </xf>
    <xf numFmtId="0" fontId="8" fillId="0" borderId="0" xfId="0" applyFont="1" applyAlignment="1">
      <alignment vertical="top"/>
    </xf>
    <xf numFmtId="0" fontId="7" fillId="0" borderId="0" xfId="0" applyFont="1" applyAlignment="1">
      <alignment vertical="top" wrapText="1"/>
    </xf>
    <xf numFmtId="0" fontId="9" fillId="0" borderId="0" xfId="0" applyFont="1" applyAlignment="1">
      <alignment vertical="top"/>
    </xf>
    <xf numFmtId="0" fontId="7" fillId="0" borderId="0" xfId="0" applyFont="1" applyAlignment="1">
      <alignment horizontal="left" vertical="top" wrapText="1"/>
    </xf>
    <xf numFmtId="0" fontId="8" fillId="0" borderId="0" xfId="0" applyFont="1" applyAlignment="1">
      <alignment horizontal="left" vertical="top"/>
    </xf>
    <xf numFmtId="0" fontId="7" fillId="0" borderId="0" xfId="0" applyFont="1" applyAlignment="1">
      <alignment vertical="top"/>
    </xf>
    <xf numFmtId="0" fontId="8" fillId="0" borderId="0" xfId="0" applyFont="1" applyAlignment="1">
      <alignment vertical="top" wrapText="1"/>
    </xf>
    <xf numFmtId="0" fontId="7" fillId="0" borderId="0" xfId="0" applyFont="1" applyAlignment="1">
      <alignment horizontal="center" vertical="top" wrapText="1"/>
    </xf>
    <xf numFmtId="0" fontId="2" fillId="0" borderId="0" xfId="0" applyFont="1" applyAlignment="1">
      <alignment horizontal="left" vertical="center" wrapText="1"/>
    </xf>
    <xf numFmtId="0" fontId="11" fillId="0" borderId="0" xfId="0" applyFont="1" applyAlignment="1">
      <alignment wrapText="1"/>
    </xf>
    <xf numFmtId="0" fontId="12" fillId="0" borderId="0" xfId="0" applyFont="1" applyAlignment="1">
      <alignment wrapText="1"/>
    </xf>
    <xf numFmtId="0" fontId="7" fillId="0" borderId="0" xfId="0" applyFont="1" applyAlignment="1">
      <alignment vertical="center"/>
    </xf>
    <xf numFmtId="0" fontId="31" fillId="0" borderId="0" xfId="0" applyFont="1"/>
    <xf numFmtId="0" fontId="0" fillId="0" borderId="0" xfId="0" applyAlignment="1">
      <alignment horizontal="center"/>
    </xf>
    <xf numFmtId="0" fontId="11" fillId="0" borderId="0" xfId="0" applyFont="1" applyAlignment="1">
      <alignment vertical="top"/>
    </xf>
    <xf numFmtId="0" fontId="7" fillId="0" borderId="0" xfId="0" applyFont="1" applyAlignment="1">
      <alignment horizontal="left" vertical="top"/>
    </xf>
    <xf numFmtId="0" fontId="1" fillId="0" borderId="0" xfId="0" applyFont="1"/>
    <xf numFmtId="0" fontId="14" fillId="0" borderId="0" xfId="0" applyFont="1" applyAlignment="1">
      <alignment wrapText="1"/>
    </xf>
    <xf numFmtId="0" fontId="0" fillId="0" borderId="0" xfId="0" applyAlignment="1">
      <alignment wrapText="1"/>
    </xf>
    <xf numFmtId="0" fontId="19" fillId="0" borderId="2" xfId="3" applyAlignment="1">
      <alignment vertical="center"/>
    </xf>
    <xf numFmtId="0" fontId="19" fillId="0" borderId="2" xfId="3" applyAlignment="1">
      <alignment vertical="center" wrapText="1"/>
    </xf>
    <xf numFmtId="0" fontId="33" fillId="0" borderId="0" xfId="0" applyFont="1" applyAlignment="1">
      <alignment wrapText="1"/>
    </xf>
    <xf numFmtId="0" fontId="19" fillId="0" borderId="2" xfId="3"/>
    <xf numFmtId="0" fontId="34" fillId="0" borderId="0" xfId="0" applyFont="1" applyAlignment="1">
      <alignment wrapText="1"/>
    </xf>
    <xf numFmtId="0" fontId="19" fillId="0" borderId="0" xfId="3" applyBorder="1" applyAlignment="1">
      <alignment wrapText="1"/>
    </xf>
    <xf numFmtId="0" fontId="4" fillId="0" borderId="0" xfId="0" applyFont="1" applyAlignment="1">
      <alignment wrapText="1"/>
    </xf>
    <xf numFmtId="0" fontId="19" fillId="0" borderId="3" xfId="3" applyBorder="1" applyAlignment="1">
      <alignment wrapText="1"/>
    </xf>
    <xf numFmtId="0" fontId="19" fillId="0" borderId="4" xfId="3" applyFill="1" applyBorder="1" applyAlignment="1">
      <alignment vertical="center"/>
    </xf>
    <xf numFmtId="0" fontId="22" fillId="0" borderId="4" xfId="2" applyFont="1" applyFill="1" applyBorder="1" applyAlignment="1">
      <alignment vertical="center"/>
    </xf>
    <xf numFmtId="0" fontId="21" fillId="0" borderId="4" xfId="2" applyFont="1" applyFill="1" applyBorder="1" applyAlignment="1">
      <alignment vertical="center"/>
    </xf>
    <xf numFmtId="0" fontId="18" fillId="3" borderId="0" xfId="2" quotePrefix="1" applyFill="1" applyBorder="1" applyAlignment="1">
      <alignment vertical="center"/>
    </xf>
    <xf numFmtId="0" fontId="8" fillId="3" borderId="0" xfId="2" quotePrefix="1" applyFont="1" applyFill="1" applyBorder="1" applyAlignment="1">
      <alignment vertical="center"/>
    </xf>
    <xf numFmtId="0" fontId="18" fillId="3" borderId="0" xfId="2" quotePrefix="1" applyFill="1" applyAlignment="1">
      <alignment vertical="center"/>
    </xf>
    <xf numFmtId="0" fontId="36" fillId="0" borderId="4" xfId="3" applyFont="1" applyFill="1" applyBorder="1" applyAlignment="1">
      <alignment vertical="center"/>
    </xf>
    <xf numFmtId="0" fontId="19" fillId="0" borderId="5" xfId="3" applyBorder="1"/>
    <xf numFmtId="0" fontId="19" fillId="0" borderId="0" xfId="3" applyBorder="1"/>
    <xf numFmtId="0" fontId="20" fillId="0" borderId="0" xfId="4" applyAlignment="1">
      <alignment vertical="center"/>
    </xf>
    <xf numFmtId="0" fontId="20" fillId="0" borderId="0" xfId="4" applyBorder="1"/>
    <xf numFmtId="0" fontId="20" fillId="0" borderId="0" xfId="4" applyAlignment="1">
      <alignment wrapText="1"/>
    </xf>
    <xf numFmtId="0" fontId="7" fillId="0" borderId="0" xfId="0" applyFont="1" applyAlignment="1">
      <alignment horizontal="left" vertical="center" indent="1"/>
    </xf>
    <xf numFmtId="0" fontId="7" fillId="0" borderId="6" xfId="0" applyFont="1" applyBorder="1" applyAlignment="1">
      <alignment horizontal="left" vertical="center" wrapText="1"/>
    </xf>
    <xf numFmtId="10" fontId="7" fillId="0" borderId="6" xfId="0" applyNumberFormat="1" applyFont="1" applyBorder="1" applyAlignment="1">
      <alignment horizontal="right" vertical="center" wrapText="1"/>
    </xf>
    <xf numFmtId="165" fontId="8" fillId="0" borderId="6" xfId="0" applyNumberFormat="1" applyFont="1" applyBorder="1" applyAlignment="1">
      <alignment horizontal="left"/>
    </xf>
    <xf numFmtId="166" fontId="8" fillId="0" borderId="6" xfId="0" applyNumberFormat="1" applyFont="1" applyBorder="1" applyAlignment="1">
      <alignment horizontal="right"/>
    </xf>
    <xf numFmtId="0" fontId="7" fillId="0" borderId="6" xfId="0" applyFont="1" applyBorder="1" applyAlignment="1">
      <alignment vertical="center" wrapText="1"/>
    </xf>
    <xf numFmtId="0" fontId="7" fillId="0" borderId="6" xfId="0" applyFont="1" applyBorder="1" applyAlignment="1">
      <alignment horizontal="right" vertical="center" wrapText="1"/>
    </xf>
    <xf numFmtId="9" fontId="7" fillId="0" borderId="6" xfId="0" applyNumberFormat="1" applyFont="1" applyBorder="1" applyAlignment="1">
      <alignment horizontal="right" vertical="center" wrapText="1"/>
    </xf>
    <xf numFmtId="165" fontId="8" fillId="0" borderId="7" xfId="0" applyNumberFormat="1" applyFont="1" applyBorder="1" applyAlignment="1">
      <alignment horizontal="left"/>
    </xf>
    <xf numFmtId="166" fontId="8" fillId="0" borderId="7" xfId="0" applyNumberFormat="1" applyFont="1" applyBorder="1" applyAlignment="1">
      <alignment horizontal="right"/>
    </xf>
    <xf numFmtId="164" fontId="8" fillId="0" borderId="7" xfId="1" applyNumberFormat="1" applyFont="1" applyFill="1" applyBorder="1" applyAlignment="1">
      <alignment horizontal="right"/>
    </xf>
    <xf numFmtId="165" fontId="8" fillId="0" borderId="8" xfId="0" applyNumberFormat="1" applyFont="1" applyBorder="1" applyAlignment="1">
      <alignment horizontal="left"/>
    </xf>
    <xf numFmtId="166" fontId="8" fillId="0" borderId="8" xfId="0" applyNumberFormat="1" applyFont="1" applyBorder="1" applyAlignment="1">
      <alignment horizontal="right"/>
    </xf>
    <xf numFmtId="164" fontId="8" fillId="0" borderId="8" xfId="1" applyNumberFormat="1" applyFont="1" applyFill="1" applyBorder="1" applyAlignment="1">
      <alignment horizontal="right"/>
    </xf>
    <xf numFmtId="0" fontId="7" fillId="0" borderId="0" xfId="0" applyFont="1"/>
    <xf numFmtId="0" fontId="15" fillId="0" borderId="6" xfId="0" applyFont="1" applyBorder="1" applyAlignment="1">
      <alignment vertical="center" wrapText="1"/>
    </xf>
    <xf numFmtId="3" fontId="7" fillId="0" borderId="6" xfId="0" applyNumberFormat="1" applyFont="1" applyBorder="1" applyAlignment="1">
      <alignment horizontal="right" vertical="center" wrapText="1"/>
    </xf>
    <xf numFmtId="0" fontId="7" fillId="0" borderId="10" xfId="0" applyFont="1" applyBorder="1" applyAlignment="1">
      <alignment vertical="center" wrapText="1"/>
    </xf>
    <xf numFmtId="4" fontId="7" fillId="0" borderId="10" xfId="0" applyNumberFormat="1" applyFont="1" applyBorder="1" applyAlignment="1">
      <alignment horizontal="right" vertical="center" wrapText="1"/>
    </xf>
    <xf numFmtId="0" fontId="7" fillId="0" borderId="10" xfId="0" applyFont="1" applyBorder="1" applyAlignment="1">
      <alignment horizontal="right" vertical="center" wrapText="1"/>
    </xf>
    <xf numFmtId="0" fontId="15" fillId="2" borderId="9" xfId="0" applyFont="1" applyFill="1" applyBorder="1" applyAlignment="1">
      <alignment vertical="center" wrapText="1"/>
    </xf>
    <xf numFmtId="0" fontId="15" fillId="2" borderId="9" xfId="0" applyFont="1" applyFill="1" applyBorder="1" applyAlignment="1">
      <alignment horizontal="right" vertical="center" wrapText="1"/>
    </xf>
    <xf numFmtId="0" fontId="7" fillId="0" borderId="9" xfId="0" applyFont="1" applyBorder="1" applyAlignment="1">
      <alignment vertical="center" wrapText="1"/>
    </xf>
    <xf numFmtId="0" fontId="7" fillId="0" borderId="9" xfId="0" applyFont="1" applyBorder="1" applyAlignment="1">
      <alignment horizontal="right" vertical="center" wrapText="1"/>
    </xf>
    <xf numFmtId="0" fontId="8" fillId="3" borderId="11" xfId="2" quotePrefix="1" applyFont="1" applyFill="1" applyBorder="1" applyAlignment="1">
      <alignment vertical="center"/>
    </xf>
    <xf numFmtId="164" fontId="7" fillId="0" borderId="6" xfId="0" applyNumberFormat="1" applyFont="1" applyBorder="1" applyAlignment="1">
      <alignment horizontal="right" vertical="center" wrapText="1"/>
    </xf>
    <xf numFmtId="164" fontId="7" fillId="0" borderId="9" xfId="0" applyNumberFormat="1" applyFont="1" applyBorder="1" applyAlignment="1">
      <alignment horizontal="right" vertical="center" wrapText="1"/>
    </xf>
    <xf numFmtId="0" fontId="15" fillId="2" borderId="9" xfId="0" applyFont="1" applyFill="1" applyBorder="1" applyAlignment="1">
      <alignment horizontal="left" vertical="center" wrapText="1"/>
    </xf>
    <xf numFmtId="0" fontId="8" fillId="0" borderId="9" xfId="0" applyFont="1" applyBorder="1"/>
    <xf numFmtId="165" fontId="8" fillId="0" borderId="13" xfId="0" applyNumberFormat="1" applyFont="1" applyBorder="1" applyAlignment="1">
      <alignment horizontal="left"/>
    </xf>
    <xf numFmtId="166" fontId="8" fillId="0" borderId="13" xfId="0" applyNumberFormat="1" applyFont="1" applyBorder="1" applyAlignment="1">
      <alignment horizontal="right"/>
    </xf>
    <xf numFmtId="164" fontId="8" fillId="0" borderId="13" xfId="1" applyNumberFormat="1" applyFont="1" applyFill="1" applyBorder="1" applyAlignment="1">
      <alignment horizontal="right"/>
    </xf>
    <xf numFmtId="0" fontId="15" fillId="2" borderId="15" xfId="0" applyFont="1" applyFill="1" applyBorder="1" applyAlignment="1">
      <alignment horizontal="right" vertical="center" wrapText="1"/>
    </xf>
    <xf numFmtId="0" fontId="15" fillId="2" borderId="14" xfId="0" applyFont="1" applyFill="1" applyBorder="1" applyAlignment="1">
      <alignment horizontal="right" vertical="center" wrapText="1"/>
    </xf>
    <xf numFmtId="0" fontId="7" fillId="0" borderId="16" xfId="0" applyFont="1" applyBorder="1" applyAlignment="1">
      <alignment vertical="top" wrapText="1"/>
    </xf>
    <xf numFmtId="0" fontId="15" fillId="4" borderId="16" xfId="0" applyFont="1" applyFill="1" applyBorder="1" applyAlignment="1">
      <alignment vertical="top" wrapText="1"/>
    </xf>
    <xf numFmtId="0" fontId="7" fillId="0" borderId="17" xfId="0" applyFont="1" applyBorder="1" applyAlignment="1">
      <alignment vertical="top" wrapText="1"/>
    </xf>
    <xf numFmtId="0" fontId="15" fillId="0" borderId="0" xfId="0" applyFont="1" applyAlignment="1">
      <alignment vertical="top"/>
    </xf>
    <xf numFmtId="0" fontId="7" fillId="0" borderId="19" xfId="0" applyFont="1" applyBorder="1" applyAlignment="1">
      <alignment vertical="top" wrapText="1"/>
    </xf>
    <xf numFmtId="0" fontId="15" fillId="5" borderId="19" xfId="0" applyFont="1" applyFill="1" applyBorder="1" applyAlignment="1">
      <alignment vertical="top" wrapText="1"/>
    </xf>
    <xf numFmtId="0" fontId="15" fillId="0" borderId="0" xfId="0" applyFont="1" applyAlignment="1">
      <alignment vertical="top" wrapText="1"/>
    </xf>
    <xf numFmtId="0" fontId="15" fillId="0" borderId="0" xfId="0" applyFont="1" applyAlignment="1">
      <alignment horizontal="left" vertical="top"/>
    </xf>
    <xf numFmtId="0" fontId="7" fillId="0" borderId="17" xfId="0" applyFont="1" applyBorder="1" applyAlignment="1">
      <alignment vertical="center" wrapText="1"/>
    </xf>
    <xf numFmtId="0" fontId="8" fillId="0" borderId="0" xfId="0" applyFont="1" applyAlignment="1">
      <alignment vertical="center"/>
    </xf>
    <xf numFmtId="0" fontId="7" fillId="0" borderId="16" xfId="0" applyFont="1" applyBorder="1" applyAlignment="1">
      <alignment vertical="center" wrapText="1"/>
    </xf>
    <xf numFmtId="0" fontId="7" fillId="0" borderId="19" xfId="0" applyFont="1" applyBorder="1" applyAlignment="1">
      <alignment vertical="center" wrapText="1"/>
    </xf>
    <xf numFmtId="0" fontId="15" fillId="0" borderId="16" xfId="0" applyFont="1" applyBorder="1" applyAlignment="1">
      <alignment vertical="top" wrapText="1"/>
    </xf>
    <xf numFmtId="0" fontId="7" fillId="0" borderId="22" xfId="0" applyFont="1" applyBorder="1" applyAlignment="1">
      <alignment vertical="top" wrapText="1"/>
    </xf>
    <xf numFmtId="0" fontId="15" fillId="5" borderId="19" xfId="0" applyFont="1" applyFill="1" applyBorder="1" applyAlignment="1">
      <alignment vertical="center" wrapText="1"/>
    </xf>
    <xf numFmtId="0" fontId="15" fillId="5" borderId="20" xfId="0" applyFont="1" applyFill="1" applyBorder="1" applyAlignment="1">
      <alignment vertical="center" wrapText="1"/>
    </xf>
    <xf numFmtId="0" fontId="39" fillId="0" borderId="4" xfId="2" applyFont="1" applyFill="1" applyBorder="1" applyAlignment="1">
      <alignment vertical="center"/>
    </xf>
    <xf numFmtId="0" fontId="40" fillId="0" borderId="0" xfId="3" applyFont="1" applyBorder="1"/>
    <xf numFmtId="0" fontId="15" fillId="4" borderId="18" xfId="0" applyFont="1" applyFill="1" applyBorder="1" applyAlignment="1">
      <alignment vertical="center" wrapText="1"/>
    </xf>
    <xf numFmtId="0" fontId="19" fillId="0" borderId="23" xfId="3" applyBorder="1"/>
    <xf numFmtId="0" fontId="25" fillId="7" borderId="24" xfId="0" applyFont="1" applyFill="1" applyBorder="1" applyAlignment="1">
      <alignment vertical="center" wrapText="1"/>
    </xf>
    <xf numFmtId="0" fontId="25" fillId="7" borderId="24" xfId="0" applyFont="1" applyFill="1" applyBorder="1" applyAlignment="1">
      <alignment horizontal="right" vertical="center" wrapText="1"/>
    </xf>
    <xf numFmtId="0" fontId="7" fillId="0" borderId="24" xfId="0" applyFont="1" applyBorder="1" applyAlignment="1">
      <alignment vertical="center" wrapText="1"/>
    </xf>
    <xf numFmtId="0" fontId="7" fillId="0" borderId="24" xfId="0" applyFont="1" applyBorder="1" applyAlignment="1">
      <alignment horizontal="right" vertical="center" wrapText="1"/>
    </xf>
    <xf numFmtId="0" fontId="7" fillId="0" borderId="26" xfId="0" applyFont="1" applyBorder="1" applyAlignment="1">
      <alignment vertical="center" wrapText="1"/>
    </xf>
    <xf numFmtId="0" fontId="7" fillId="0" borderId="26" xfId="0" applyFont="1" applyBorder="1" applyAlignment="1">
      <alignment horizontal="right" vertical="center" wrapText="1"/>
    </xf>
    <xf numFmtId="0" fontId="25" fillId="6" borderId="25" xfId="0" applyFont="1" applyFill="1" applyBorder="1" applyAlignment="1">
      <alignment vertical="center"/>
    </xf>
    <xf numFmtId="0" fontId="25" fillId="6" borderId="25" xfId="0" applyFont="1" applyFill="1" applyBorder="1" applyAlignment="1">
      <alignment vertical="center" wrapText="1"/>
    </xf>
    <xf numFmtId="0" fontId="7" fillId="0" borderId="25" xfId="0" applyFont="1" applyBorder="1" applyAlignment="1">
      <alignment vertical="center" wrapText="1"/>
    </xf>
    <xf numFmtId="0" fontId="7" fillId="0" borderId="25" xfId="0" applyFont="1" applyBorder="1" applyAlignment="1">
      <alignment horizontal="right" vertical="center" wrapText="1"/>
    </xf>
    <xf numFmtId="0" fontId="37" fillId="7" borderId="28" xfId="0" applyFont="1" applyFill="1" applyBorder="1" applyAlignment="1">
      <alignment vertical="center" wrapText="1"/>
    </xf>
    <xf numFmtId="0" fontId="37" fillId="7" borderId="28" xfId="0" applyFont="1" applyFill="1" applyBorder="1" applyAlignment="1">
      <alignment horizontal="right" vertical="center" wrapText="1"/>
    </xf>
    <xf numFmtId="0" fontId="15" fillId="0" borderId="0" xfId="0" applyFont="1" applyAlignment="1">
      <alignment vertical="center"/>
    </xf>
    <xf numFmtId="0" fontId="19" fillId="0" borderId="29" xfId="3" applyBorder="1"/>
    <xf numFmtId="0" fontId="7" fillId="0" borderId="34" xfId="0" applyFont="1" applyBorder="1" applyAlignment="1">
      <alignment wrapText="1"/>
    </xf>
    <xf numFmtId="0" fontId="19" fillId="0" borderId="38" xfId="3" applyBorder="1" applyAlignment="1">
      <alignment wrapText="1"/>
    </xf>
    <xf numFmtId="0" fontId="40" fillId="0" borderId="0" xfId="3" applyFont="1" applyBorder="1" applyAlignment="1">
      <alignment wrapText="1"/>
    </xf>
    <xf numFmtId="0" fontId="8" fillId="0" borderId="0" xfId="0" applyFont="1" applyAlignment="1">
      <alignment wrapText="1"/>
    </xf>
    <xf numFmtId="0" fontId="7" fillId="0" borderId="41" xfId="0" applyFont="1" applyBorder="1" applyAlignment="1">
      <alignment wrapText="1"/>
    </xf>
    <xf numFmtId="0" fontId="7" fillId="0" borderId="0" xfId="0" applyFont="1" applyAlignment="1">
      <alignment wrapText="1"/>
    </xf>
    <xf numFmtId="0" fontId="15" fillId="0" borderId="0" xfId="0" applyFont="1" applyAlignment="1">
      <alignment wrapText="1"/>
    </xf>
    <xf numFmtId="0" fontId="15" fillId="9" borderId="0" xfId="0" applyFont="1" applyFill="1" applyAlignment="1">
      <alignment wrapText="1"/>
    </xf>
    <xf numFmtId="0" fontId="40" fillId="0" borderId="0" xfId="4" applyFont="1"/>
    <xf numFmtId="0" fontId="28" fillId="0" borderId="0" xfId="0" applyFont="1" applyAlignment="1">
      <alignment wrapText="1" readingOrder="1"/>
    </xf>
    <xf numFmtId="0" fontId="19" fillId="0" borderId="38" xfId="3" applyBorder="1"/>
    <xf numFmtId="0" fontId="46" fillId="0" borderId="0" xfId="0" applyFont="1" applyAlignment="1">
      <alignment wrapText="1"/>
    </xf>
    <xf numFmtId="0" fontId="15" fillId="10" borderId="39" xfId="0" applyFont="1" applyFill="1" applyBorder="1" applyAlignment="1">
      <alignment wrapText="1"/>
    </xf>
    <xf numFmtId="0" fontId="10" fillId="0" borderId="0" xfId="0" applyFont="1"/>
    <xf numFmtId="0" fontId="20" fillId="0" borderId="0" xfId="4"/>
    <xf numFmtId="0" fontId="15" fillId="10" borderId="0" xfId="0" applyFont="1" applyFill="1" applyAlignment="1">
      <alignment wrapText="1"/>
    </xf>
    <xf numFmtId="0" fontId="7" fillId="0" borderId="44" xfId="0" applyFont="1" applyBorder="1" applyAlignment="1">
      <alignment wrapText="1"/>
    </xf>
    <xf numFmtId="0" fontId="10" fillId="0" borderId="0" xfId="0" applyFont="1" applyAlignment="1">
      <alignment wrapText="1"/>
    </xf>
    <xf numFmtId="0" fontId="8" fillId="0" borderId="0" xfId="0" applyFont="1" applyAlignment="1">
      <alignment wrapText="1" readingOrder="1"/>
    </xf>
    <xf numFmtId="0" fontId="10" fillId="0" borderId="0" xfId="0" applyFont="1" applyAlignment="1">
      <alignment horizontal="right"/>
    </xf>
    <xf numFmtId="0" fontId="8" fillId="0" borderId="0" xfId="0" applyFont="1" applyAlignment="1">
      <alignment horizontal="right" wrapText="1"/>
    </xf>
    <xf numFmtId="0" fontId="7" fillId="0" borderId="34" xfId="0" applyFont="1" applyBorder="1" applyAlignment="1">
      <alignment horizontal="right" wrapText="1"/>
    </xf>
    <xf numFmtId="0" fontId="7" fillId="0" borderId="41" xfId="0" applyFont="1" applyBorder="1" applyAlignment="1">
      <alignment horizontal="right" wrapText="1"/>
    </xf>
    <xf numFmtId="0" fontId="7" fillId="0" borderId="0" xfId="0" applyFont="1" applyAlignment="1">
      <alignment horizontal="right" wrapText="1"/>
    </xf>
    <xf numFmtId="0" fontId="15" fillId="9" borderId="0" xfId="0" applyFont="1" applyFill="1" applyAlignment="1">
      <alignment horizontal="right" wrapText="1"/>
    </xf>
    <xf numFmtId="0" fontId="15" fillId="10" borderId="0" xfId="0" applyFont="1" applyFill="1" applyAlignment="1">
      <alignment horizontal="right" wrapText="1"/>
    </xf>
    <xf numFmtId="0" fontId="7" fillId="10" borderId="39" xfId="0" applyFont="1" applyFill="1" applyBorder="1" applyAlignment="1">
      <alignment horizontal="right" wrapText="1"/>
    </xf>
    <xf numFmtId="0" fontId="7" fillId="0" borderId="44" xfId="0" applyFont="1" applyBorder="1" applyAlignment="1">
      <alignment horizontal="right" wrapText="1"/>
    </xf>
    <xf numFmtId="0" fontId="10" fillId="0" borderId="0" xfId="0" applyFont="1" applyAlignment="1">
      <alignment horizontal="right" wrapText="1"/>
    </xf>
    <xf numFmtId="0" fontId="0" fillId="0" borderId="0" xfId="0" applyAlignment="1">
      <alignment horizontal="right"/>
    </xf>
    <xf numFmtId="0" fontId="11" fillId="0" borderId="0" xfId="0" applyFont="1" applyAlignment="1">
      <alignment horizontal="right"/>
    </xf>
    <xf numFmtId="0" fontId="0" fillId="0" borderId="0" xfId="0" applyAlignment="1">
      <alignment horizontal="right" wrapText="1"/>
    </xf>
    <xf numFmtId="0" fontId="11" fillId="0" borderId="0" xfId="0" applyFont="1" applyAlignment="1">
      <alignment horizontal="right" wrapText="1"/>
    </xf>
    <xf numFmtId="0" fontId="17" fillId="0" borderId="0" xfId="0" applyFont="1" applyAlignment="1">
      <alignment horizontal="center" wrapText="1"/>
    </xf>
    <xf numFmtId="0" fontId="7" fillId="0" borderId="0" xfId="0" applyFont="1" applyAlignment="1">
      <alignment horizontal="center" wrapText="1"/>
    </xf>
    <xf numFmtId="0" fontId="0" fillId="0" borderId="0" xfId="0" applyAlignment="1">
      <alignment horizontal="center" wrapText="1"/>
    </xf>
    <xf numFmtId="0" fontId="28" fillId="0" borderId="47" xfId="0" applyFont="1" applyBorder="1" applyAlignment="1">
      <alignment horizontal="left" vertical="center" wrapText="1"/>
    </xf>
    <xf numFmtId="0" fontId="28" fillId="0" borderId="45" xfId="0" applyFont="1" applyBorder="1" applyAlignment="1">
      <alignment horizontal="left" vertical="center" wrapText="1"/>
    </xf>
    <xf numFmtId="0" fontId="26" fillId="11" borderId="45" xfId="0" applyFont="1" applyFill="1" applyBorder="1" applyAlignment="1">
      <alignment horizontal="left" vertical="center" wrapText="1"/>
    </xf>
    <xf numFmtId="0" fontId="29" fillId="0" borderId="45" xfId="0" applyFont="1" applyBorder="1" applyAlignment="1">
      <alignment horizontal="left" vertical="center" wrapText="1"/>
    </xf>
    <xf numFmtId="0" fontId="29" fillId="0" borderId="47" xfId="0" applyFont="1" applyBorder="1" applyAlignment="1">
      <alignment horizontal="left" vertical="center" wrapText="1"/>
    </xf>
    <xf numFmtId="0" fontId="28" fillId="0" borderId="46" xfId="0" applyFont="1" applyBorder="1" applyAlignment="1">
      <alignment horizontal="left" vertical="center" wrapText="1"/>
    </xf>
    <xf numFmtId="0" fontId="29" fillId="0" borderId="46" xfId="0" applyFont="1" applyBorder="1" applyAlignment="1">
      <alignment horizontal="left" vertical="center" wrapText="1"/>
    </xf>
    <xf numFmtId="0" fontId="26" fillId="11" borderId="45" xfId="0" applyFont="1" applyFill="1" applyBorder="1" applyAlignment="1">
      <alignment horizontal="left" vertical="center"/>
    </xf>
    <xf numFmtId="0" fontId="19" fillId="0" borderId="50" xfId="3" applyBorder="1"/>
    <xf numFmtId="0" fontId="4" fillId="0" borderId="0" xfId="0" applyFont="1"/>
    <xf numFmtId="0" fontId="45" fillId="0" borderId="0" xfId="0" applyFont="1"/>
    <xf numFmtId="0" fontId="15" fillId="4" borderId="18" xfId="0" applyFont="1" applyFill="1" applyBorder="1" applyAlignment="1">
      <alignment vertical="top" wrapText="1"/>
    </xf>
    <xf numFmtId="0" fontId="15" fillId="4" borderId="21" xfId="0" applyFont="1" applyFill="1" applyBorder="1" applyAlignment="1">
      <alignment vertical="top" wrapText="1"/>
    </xf>
    <xf numFmtId="0" fontId="15" fillId="4" borderId="16" xfId="0" applyFont="1" applyFill="1" applyBorder="1" applyAlignment="1">
      <alignmen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7" xfId="0" applyFont="1" applyBorder="1" applyAlignment="1">
      <alignment horizontal="right" vertical="center" wrapText="1"/>
    </xf>
    <xf numFmtId="0" fontId="7" fillId="0" borderId="19" xfId="0" applyFont="1" applyBorder="1" applyAlignment="1">
      <alignment horizontal="right" vertical="center" wrapText="1"/>
    </xf>
    <xf numFmtId="0" fontId="15" fillId="4" borderId="18" xfId="0" applyFont="1" applyFill="1" applyBorder="1" applyAlignment="1">
      <alignment horizontal="right" vertical="center" wrapText="1"/>
    </xf>
    <xf numFmtId="0" fontId="15" fillId="5" borderId="20" xfId="0" applyFont="1" applyFill="1" applyBorder="1" applyAlignment="1">
      <alignment horizontal="right" vertical="center" wrapText="1"/>
    </xf>
    <xf numFmtId="0" fontId="7" fillId="0" borderId="16" xfId="0" applyFont="1" applyBorder="1" applyAlignment="1">
      <alignment horizontal="right" vertical="center" wrapText="1"/>
    </xf>
    <xf numFmtId="0" fontId="15" fillId="5" borderId="19" xfId="0" applyFont="1" applyFill="1" applyBorder="1" applyAlignment="1">
      <alignment horizontal="right" vertical="center" wrapText="1"/>
    </xf>
    <xf numFmtId="0" fontId="19" fillId="0" borderId="0" xfId="3" applyBorder="1" applyAlignment="1">
      <alignment vertical="center"/>
    </xf>
    <xf numFmtId="0" fontId="15" fillId="4" borderId="16"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8" fillId="0" borderId="0" xfId="0" applyFont="1" applyAlignment="1">
      <alignment horizontal="right" vertical="center"/>
    </xf>
    <xf numFmtId="20" fontId="7" fillId="0" borderId="19" xfId="0" quotePrefix="1" applyNumberFormat="1" applyFont="1" applyBorder="1" applyAlignment="1">
      <alignment horizontal="right" vertical="center" wrapText="1"/>
    </xf>
    <xf numFmtId="0" fontId="15" fillId="4" borderId="16" xfId="0" applyFont="1" applyFill="1" applyBorder="1" applyAlignment="1">
      <alignment horizontal="right" vertical="top" wrapText="1"/>
    </xf>
    <xf numFmtId="0" fontId="7" fillId="0" borderId="17" xfId="0" applyFont="1" applyBorder="1" applyAlignment="1">
      <alignment horizontal="right" vertical="top" wrapText="1"/>
    </xf>
    <xf numFmtId="0" fontId="7" fillId="0" borderId="16" xfId="0" applyFont="1" applyBorder="1" applyAlignment="1">
      <alignment horizontal="right" vertical="top" wrapText="1"/>
    </xf>
    <xf numFmtId="3" fontId="7" fillId="0" borderId="16" xfId="0" applyNumberFormat="1" applyFont="1" applyBorder="1" applyAlignment="1">
      <alignment horizontal="right" vertical="center" wrapText="1"/>
    </xf>
    <xf numFmtId="0" fontId="7" fillId="0" borderId="18" xfId="0" applyFont="1" applyBorder="1" applyAlignment="1">
      <alignment horizontal="right" vertical="center" wrapText="1"/>
    </xf>
    <xf numFmtId="0" fontId="15" fillId="0" borderId="16" xfId="0" applyFont="1" applyBorder="1" applyAlignment="1">
      <alignment horizontal="right" vertical="center" wrapText="1"/>
    </xf>
    <xf numFmtId="0" fontId="15" fillId="4" borderId="16" xfId="0" applyFont="1" applyFill="1" applyBorder="1" applyAlignment="1">
      <alignment horizontal="right" vertical="center"/>
    </xf>
    <xf numFmtId="0" fontId="15" fillId="5" borderId="19" xfId="0" applyFont="1" applyFill="1" applyBorder="1" applyAlignment="1">
      <alignment horizontal="right" vertical="center"/>
    </xf>
    <xf numFmtId="0" fontId="7" fillId="0" borderId="17" xfId="0" applyFont="1" applyBorder="1" applyAlignment="1">
      <alignment horizontal="right" vertical="center"/>
    </xf>
    <xf numFmtId="0" fontId="7" fillId="0" borderId="16" xfId="0" applyFont="1" applyBorder="1" applyAlignment="1">
      <alignment horizontal="right" vertical="center"/>
    </xf>
    <xf numFmtId="3" fontId="7" fillId="0" borderId="16" xfId="0" applyNumberFormat="1" applyFont="1" applyBorder="1" applyAlignment="1">
      <alignment horizontal="right" vertical="center"/>
    </xf>
    <xf numFmtId="0" fontId="7" fillId="0" borderId="18" xfId="0" applyFont="1" applyBorder="1" applyAlignment="1">
      <alignment horizontal="right" vertical="center"/>
    </xf>
    <xf numFmtId="3" fontId="7" fillId="0" borderId="0" xfId="0" applyNumberFormat="1" applyFont="1" applyAlignment="1">
      <alignment horizontal="right" vertical="center"/>
    </xf>
    <xf numFmtId="3" fontId="7" fillId="0" borderId="22" xfId="0" applyNumberFormat="1" applyFont="1" applyBorder="1" applyAlignment="1">
      <alignment horizontal="right" vertical="center"/>
    </xf>
    <xf numFmtId="0" fontId="7" fillId="0" borderId="22" xfId="0" applyFont="1" applyBorder="1" applyAlignment="1">
      <alignment horizontal="right" vertical="center"/>
    </xf>
    <xf numFmtId="0" fontId="7" fillId="0" borderId="17" xfId="0" applyFont="1" applyBorder="1" applyAlignment="1">
      <alignment horizontal="left" vertical="top" wrapText="1"/>
    </xf>
    <xf numFmtId="0" fontId="15" fillId="0" borderId="18" xfId="0" applyFont="1" applyBorder="1" applyAlignment="1">
      <alignment horizontal="left" vertical="center" wrapText="1"/>
    </xf>
    <xf numFmtId="0" fontId="15" fillId="0" borderId="17" xfId="0" applyFont="1" applyBorder="1" applyAlignment="1">
      <alignment horizontal="left" vertical="center" wrapText="1"/>
    </xf>
    <xf numFmtId="3" fontId="7" fillId="0" borderId="19" xfId="0" applyNumberFormat="1" applyFont="1" applyBorder="1" applyAlignment="1">
      <alignment horizontal="right" vertical="center"/>
    </xf>
    <xf numFmtId="0" fontId="15" fillId="0" borderId="17" xfId="0" applyFont="1" applyBorder="1" applyAlignment="1">
      <alignment horizontal="right" vertical="center" wrapText="1"/>
    </xf>
    <xf numFmtId="0" fontId="15" fillId="4" borderId="16" xfId="0" applyFont="1" applyFill="1" applyBorder="1" applyAlignment="1">
      <alignment horizontal="left" vertical="center" wrapText="1"/>
    </xf>
    <xf numFmtId="0" fontId="15" fillId="5" borderId="19" xfId="0" applyFont="1" applyFill="1" applyBorder="1" applyAlignment="1">
      <alignment horizontal="left" vertical="center" wrapText="1"/>
    </xf>
    <xf numFmtId="0" fontId="15" fillId="0" borderId="16" xfId="0" applyFont="1" applyBorder="1" applyAlignment="1">
      <alignment horizontal="left" vertical="center" wrapText="1"/>
    </xf>
    <xf numFmtId="0" fontId="7" fillId="0" borderId="16" xfId="0" applyFont="1" applyBorder="1" applyAlignment="1">
      <alignment horizontal="left" vertical="center" wrapText="1"/>
    </xf>
    <xf numFmtId="0" fontId="7" fillId="0" borderId="19" xfId="0" applyFont="1" applyBorder="1" applyAlignment="1">
      <alignment horizontal="left" vertical="center" wrapText="1"/>
    </xf>
    <xf numFmtId="0" fontId="15" fillId="4" borderId="19" xfId="0" applyFont="1" applyFill="1" applyBorder="1" applyAlignment="1">
      <alignment vertical="top" wrapText="1"/>
    </xf>
    <xf numFmtId="0" fontId="20" fillId="0" borderId="0" xfId="4" applyAlignment="1">
      <alignment vertical="top"/>
    </xf>
    <xf numFmtId="0" fontId="15" fillId="4" borderId="19" xfId="0" applyFont="1" applyFill="1" applyBorder="1" applyAlignment="1">
      <alignment vertical="center" wrapText="1"/>
    </xf>
    <xf numFmtId="0" fontId="15" fillId="0" borderId="19" xfId="0" applyFont="1" applyBorder="1" applyAlignment="1">
      <alignment vertical="center" wrapText="1"/>
    </xf>
    <xf numFmtId="0" fontId="15" fillId="4" borderId="19" xfId="0" applyFont="1" applyFill="1" applyBorder="1" applyAlignment="1">
      <alignment horizontal="right" vertical="center" wrapText="1"/>
    </xf>
    <xf numFmtId="0" fontId="15" fillId="0" borderId="19" xfId="0" applyFont="1" applyBorder="1" applyAlignment="1">
      <alignment horizontal="right" vertical="center" wrapText="1"/>
    </xf>
    <xf numFmtId="0" fontId="15" fillId="4" borderId="19" xfId="0" applyFont="1" applyFill="1" applyBorder="1" applyAlignment="1">
      <alignment horizontal="left" vertical="center" wrapText="1"/>
    </xf>
    <xf numFmtId="0" fontId="15" fillId="0" borderId="19" xfId="0" applyFont="1" applyBorder="1" applyAlignment="1">
      <alignment horizontal="left" vertical="center" wrapText="1"/>
    </xf>
    <xf numFmtId="0" fontId="7" fillId="5" borderId="19" xfId="0" applyFont="1" applyFill="1" applyBorder="1" applyAlignment="1">
      <alignment horizontal="right" vertical="top" wrapText="1"/>
    </xf>
    <xf numFmtId="3" fontId="7" fillId="0" borderId="17" xfId="0" applyNumberFormat="1" applyFont="1" applyBorder="1" applyAlignment="1">
      <alignment horizontal="right" vertical="center" wrapText="1"/>
    </xf>
    <xf numFmtId="0" fontId="7" fillId="0" borderId="20" xfId="0" applyFont="1" applyBorder="1" applyAlignment="1">
      <alignment horizontal="right" vertical="center" wrapText="1"/>
    </xf>
    <xf numFmtId="0" fontId="7" fillId="0" borderId="20" xfId="0" applyFont="1" applyBorder="1" applyAlignment="1">
      <alignment vertical="center" wrapText="1"/>
    </xf>
    <xf numFmtId="0" fontId="7" fillId="0" borderId="19" xfId="0" applyFont="1" applyBorder="1" applyAlignment="1">
      <alignment horizontal="right" vertical="top" wrapText="1"/>
    </xf>
    <xf numFmtId="0" fontId="15" fillId="0" borderId="17" xfId="0" applyFont="1" applyBorder="1" applyAlignment="1">
      <alignment horizontal="left" vertical="top" wrapText="1"/>
    </xf>
    <xf numFmtId="0" fontId="7" fillId="0" borderId="0" xfId="0" applyFont="1" applyAlignment="1">
      <alignment vertical="center" wrapText="1"/>
    </xf>
    <xf numFmtId="0" fontId="8" fillId="0" borderId="17" xfId="0" applyFont="1" applyBorder="1" applyAlignment="1">
      <alignment horizontal="right" vertical="center"/>
    </xf>
    <xf numFmtId="0" fontId="8" fillId="0" borderId="16" xfId="0" applyFont="1" applyBorder="1" applyAlignment="1">
      <alignment horizontal="right" vertical="center"/>
    </xf>
    <xf numFmtId="0" fontId="8" fillId="0" borderId="18" xfId="0" applyFont="1" applyBorder="1" applyAlignment="1">
      <alignment horizontal="right" vertical="center"/>
    </xf>
    <xf numFmtId="0" fontId="48" fillId="0" borderId="19" xfId="0" applyFont="1" applyBorder="1" applyAlignment="1">
      <alignment horizontal="right" vertical="center"/>
    </xf>
    <xf numFmtId="0" fontId="23" fillId="0" borderId="0" xfId="0" applyFont="1" applyAlignment="1">
      <alignment vertical="top" wrapText="1"/>
    </xf>
    <xf numFmtId="0" fontId="7" fillId="0" borderId="56" xfId="0" applyFont="1" applyBorder="1" applyAlignment="1">
      <alignment horizontal="left" vertical="center" wrapText="1"/>
    </xf>
    <xf numFmtId="0" fontId="7" fillId="0" borderId="56" xfId="0" applyFont="1" applyBorder="1" applyAlignment="1">
      <alignment horizontal="right" vertical="center" wrapText="1"/>
    </xf>
    <xf numFmtId="0" fontId="15" fillId="0" borderId="57" xfId="0" applyFont="1" applyBorder="1" applyAlignment="1">
      <alignment horizontal="left" vertical="center" wrapText="1"/>
    </xf>
    <xf numFmtId="0" fontId="15" fillId="0" borderId="57" xfId="0" applyFont="1" applyBorder="1" applyAlignment="1">
      <alignment horizontal="right" vertical="center" wrapText="1"/>
    </xf>
    <xf numFmtId="0" fontId="7" fillId="0" borderId="21" xfId="0" applyFont="1" applyBorder="1" applyAlignment="1">
      <alignment horizontal="left" vertical="center" wrapText="1"/>
    </xf>
    <xf numFmtId="0" fontId="7" fillId="0" borderId="21" xfId="0" applyFont="1" applyBorder="1" applyAlignment="1">
      <alignment horizontal="right" vertical="center" wrapText="1"/>
    </xf>
    <xf numFmtId="0" fontId="15" fillId="5" borderId="20"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15" fillId="4" borderId="21" xfId="0" applyFont="1" applyFill="1" applyBorder="1" applyAlignment="1">
      <alignment horizontal="right" vertical="center" wrapText="1"/>
    </xf>
    <xf numFmtId="0" fontId="48" fillId="0" borderId="16" xfId="0" applyFont="1" applyBorder="1" applyAlignment="1">
      <alignment horizontal="right" vertical="center"/>
    </xf>
    <xf numFmtId="0" fontId="7" fillId="0" borderId="16" xfId="0" quotePrefix="1" applyFont="1" applyBorder="1" applyAlignment="1">
      <alignment horizontal="right" vertical="center" wrapText="1"/>
    </xf>
    <xf numFmtId="167" fontId="7" fillId="0" borderId="17" xfId="0" applyNumberFormat="1" applyFont="1" applyBorder="1" applyAlignment="1">
      <alignment horizontal="right" vertical="center" wrapText="1"/>
    </xf>
    <xf numFmtId="167" fontId="7" fillId="0" borderId="16" xfId="0" applyNumberFormat="1" applyFont="1" applyBorder="1" applyAlignment="1">
      <alignment horizontal="right" vertical="center" wrapText="1"/>
    </xf>
    <xf numFmtId="0" fontId="15" fillId="9" borderId="41" xfId="0" applyFont="1" applyFill="1" applyBorder="1" applyAlignment="1">
      <alignment vertical="center" wrapText="1"/>
    </xf>
    <xf numFmtId="0" fontId="15" fillId="9" borderId="41" xfId="0" applyFont="1" applyFill="1" applyBorder="1" applyAlignment="1">
      <alignment horizontal="right" vertical="center" wrapText="1"/>
    </xf>
    <xf numFmtId="0" fontId="7" fillId="0" borderId="36" xfId="0" applyFont="1" applyBorder="1" applyAlignment="1">
      <alignment horizontal="right" vertical="center" wrapText="1"/>
    </xf>
    <xf numFmtId="0" fontId="15" fillId="0" borderId="34" xfId="0" applyFont="1" applyBorder="1" applyAlignment="1">
      <alignment vertical="center" wrapText="1"/>
    </xf>
    <xf numFmtId="0" fontId="7" fillId="0" borderId="34" xfId="0" applyFont="1" applyBorder="1" applyAlignment="1">
      <alignment horizontal="right" vertical="center" wrapText="1"/>
    </xf>
    <xf numFmtId="0" fontId="15" fillId="0" borderId="41" xfId="0" applyFont="1" applyBorder="1" applyAlignment="1">
      <alignment vertical="center" wrapText="1"/>
    </xf>
    <xf numFmtId="0" fontId="7" fillId="0" borderId="41" xfId="0" applyFont="1" applyBorder="1" applyAlignment="1">
      <alignment horizontal="right" vertical="center" wrapText="1"/>
    </xf>
    <xf numFmtId="0" fontId="7" fillId="10" borderId="39" xfId="0" applyFont="1" applyFill="1" applyBorder="1" applyAlignment="1">
      <alignment vertical="center" wrapText="1"/>
    </xf>
    <xf numFmtId="0" fontId="7" fillId="0" borderId="0" xfId="0" applyFont="1" applyAlignment="1">
      <alignment horizontal="right" vertical="center" wrapText="1"/>
    </xf>
    <xf numFmtId="0" fontId="15" fillId="0" borderId="34" xfId="0" applyFont="1" applyBorder="1" applyAlignment="1">
      <alignment horizontal="right" vertical="center" wrapText="1"/>
    </xf>
    <xf numFmtId="0" fontId="15" fillId="9" borderId="41" xfId="0" applyFont="1" applyFill="1" applyBorder="1" applyAlignment="1">
      <alignment horizontal="left" vertical="center" wrapText="1"/>
    </xf>
    <xf numFmtId="0" fontId="15" fillId="0" borderId="36" xfId="0" applyFont="1" applyBorder="1" applyAlignment="1">
      <alignment horizontal="left" vertical="center" wrapText="1"/>
    </xf>
    <xf numFmtId="0" fontId="15" fillId="0" borderId="34" xfId="0" applyFont="1" applyBorder="1" applyAlignment="1">
      <alignment horizontal="left" vertical="center" wrapText="1"/>
    </xf>
    <xf numFmtId="0" fontId="15" fillId="9" borderId="41" xfId="0" applyFont="1" applyFill="1" applyBorder="1" applyAlignment="1">
      <alignment horizontal="left" vertical="center"/>
    </xf>
    <xf numFmtId="0" fontId="7" fillId="0" borderId="34" xfId="0" applyFont="1" applyBorder="1" applyAlignment="1">
      <alignment horizontal="left" vertical="center"/>
    </xf>
    <xf numFmtId="0" fontId="7" fillId="0" borderId="36" xfId="0" applyFont="1" applyBorder="1" applyAlignment="1">
      <alignment vertical="center" wrapText="1"/>
    </xf>
    <xf numFmtId="0" fontId="7" fillId="0" borderId="34" xfId="0" applyFont="1" applyBorder="1" applyAlignment="1">
      <alignment vertical="center" wrapText="1"/>
    </xf>
    <xf numFmtId="0" fontId="7" fillId="0" borderId="34" xfId="0" quotePrefix="1" applyFont="1" applyBorder="1" applyAlignment="1">
      <alignment horizontal="right" vertical="center" wrapText="1"/>
    </xf>
    <xf numFmtId="0" fontId="7" fillId="0" borderId="41" xfId="0" applyFont="1" applyBorder="1" applyAlignment="1">
      <alignment vertical="center" wrapText="1"/>
    </xf>
    <xf numFmtId="0" fontId="7" fillId="0" borderId="36" xfId="0" applyFont="1" applyBorder="1" applyAlignment="1">
      <alignment horizontal="left" vertical="center" wrapText="1"/>
    </xf>
    <xf numFmtId="0" fontId="7" fillId="0" borderId="34" xfId="0" applyFont="1" applyBorder="1" applyAlignment="1">
      <alignment horizontal="left" vertical="center" wrapText="1"/>
    </xf>
    <xf numFmtId="0" fontId="7" fillId="0" borderId="41" xfId="0" applyFont="1" applyBorder="1" applyAlignment="1">
      <alignment horizontal="left" vertical="center" wrapText="1"/>
    </xf>
    <xf numFmtId="0" fontId="15" fillId="10" borderId="37" xfId="0" applyFont="1" applyFill="1" applyBorder="1" applyAlignment="1">
      <alignment horizontal="left" vertical="center" wrapText="1"/>
    </xf>
    <xf numFmtId="0" fontId="7" fillId="10" borderId="40" xfId="0" applyFont="1" applyFill="1" applyBorder="1" applyAlignment="1">
      <alignment vertical="center" wrapText="1"/>
    </xf>
    <xf numFmtId="0" fontId="8" fillId="10" borderId="40" xfId="0" applyFont="1" applyFill="1" applyBorder="1" applyAlignment="1">
      <alignment horizontal="right" vertical="center"/>
    </xf>
    <xf numFmtId="0" fontId="15" fillId="9" borderId="39" xfId="0" applyFont="1" applyFill="1" applyBorder="1" applyAlignment="1">
      <alignment horizontal="right" vertical="center" wrapText="1"/>
    </xf>
    <xf numFmtId="0" fontId="15" fillId="10" borderId="41" xfId="0" applyFont="1" applyFill="1" applyBorder="1" applyAlignment="1">
      <alignment vertical="center" wrapText="1"/>
    </xf>
    <xf numFmtId="0" fontId="8" fillId="10" borderId="41" xfId="0" applyFont="1" applyFill="1" applyBorder="1" applyAlignment="1">
      <alignment horizontal="right" vertical="center"/>
    </xf>
    <xf numFmtId="0" fontId="15" fillId="9" borderId="39" xfId="0" applyFont="1" applyFill="1" applyBorder="1" applyAlignment="1">
      <alignment vertical="center" wrapText="1"/>
    </xf>
    <xf numFmtId="0" fontId="7" fillId="10" borderId="40" xfId="0" applyFont="1" applyFill="1" applyBorder="1" applyAlignment="1">
      <alignment horizontal="right" vertical="center" wrapText="1"/>
    </xf>
    <xf numFmtId="0" fontId="15" fillId="10" borderId="41" xfId="0" applyFont="1" applyFill="1" applyBorder="1" applyAlignment="1">
      <alignment horizontal="right" vertical="center" wrapText="1"/>
    </xf>
    <xf numFmtId="0" fontId="40" fillId="0" borderId="0" xfId="4" applyFont="1" applyBorder="1" applyAlignment="1">
      <alignment vertical="center" wrapText="1"/>
    </xf>
    <xf numFmtId="0" fontId="15" fillId="10" borderId="40" xfId="0" applyFont="1" applyFill="1" applyBorder="1" applyAlignment="1">
      <alignment vertical="center" wrapText="1"/>
    </xf>
    <xf numFmtId="0" fontId="15" fillId="10" borderId="40" xfId="0" applyFont="1" applyFill="1" applyBorder="1" applyAlignment="1">
      <alignment horizontal="right" vertical="center" wrapText="1"/>
    </xf>
    <xf numFmtId="0" fontId="7" fillId="9" borderId="41" xfId="0" applyFont="1" applyFill="1" applyBorder="1" applyAlignment="1">
      <alignment horizontal="center" vertical="center" wrapText="1"/>
    </xf>
    <xf numFmtId="0" fontId="7" fillId="0" borderId="3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1" xfId="0" quotePrefix="1" applyFont="1" applyBorder="1" applyAlignment="1">
      <alignment horizontal="center" vertical="center" wrapText="1"/>
    </xf>
    <xf numFmtId="0" fontId="7" fillId="0" borderId="41" xfId="0" applyFont="1" applyBorder="1" applyAlignment="1">
      <alignment horizontal="center" vertical="center" wrapText="1"/>
    </xf>
    <xf numFmtId="0" fontId="15" fillId="9" borderId="41" xfId="0" applyFont="1" applyFill="1" applyBorder="1" applyAlignment="1">
      <alignment horizontal="center" vertical="center" wrapText="1"/>
    </xf>
    <xf numFmtId="0" fontId="7" fillId="10" borderId="40" xfId="0" applyFont="1" applyFill="1" applyBorder="1" applyAlignment="1">
      <alignment horizontal="center" vertical="center" wrapText="1"/>
    </xf>
    <xf numFmtId="0" fontId="7" fillId="0" borderId="41" xfId="0" quotePrefix="1" applyFont="1" applyBorder="1" applyAlignment="1">
      <alignment horizontal="right" vertical="center" wrapText="1"/>
    </xf>
    <xf numFmtId="0" fontId="15" fillId="10" borderId="39" xfId="0" applyFont="1" applyFill="1" applyBorder="1" applyAlignment="1">
      <alignment vertical="center" wrapText="1"/>
    </xf>
    <xf numFmtId="0" fontId="7" fillId="0" borderId="36" xfId="0" quotePrefix="1" applyFont="1" applyBorder="1" applyAlignment="1">
      <alignment horizontal="right" vertical="center" wrapText="1"/>
    </xf>
    <xf numFmtId="0" fontId="7" fillId="0" borderId="40" xfId="0" applyFont="1" applyBorder="1" applyAlignment="1">
      <alignment vertical="center" wrapText="1"/>
    </xf>
    <xf numFmtId="0" fontId="15" fillId="10" borderId="39" xfId="0" applyFont="1" applyFill="1" applyBorder="1" applyAlignment="1">
      <alignment vertical="center"/>
    </xf>
    <xf numFmtId="0" fontId="15" fillId="10" borderId="40" xfId="0" applyFont="1" applyFill="1" applyBorder="1" applyAlignment="1">
      <alignment vertical="center"/>
    </xf>
    <xf numFmtId="0" fontId="0" fillId="0" borderId="0" xfId="0" applyAlignment="1">
      <alignment vertical="center" wrapText="1"/>
    </xf>
    <xf numFmtId="0" fontId="19" fillId="0" borderId="3" xfId="3" applyBorder="1" applyAlignment="1">
      <alignment horizontal="left"/>
    </xf>
    <xf numFmtId="3" fontId="7" fillId="0" borderId="34" xfId="0" applyNumberFormat="1" applyFont="1" applyBorder="1" applyAlignment="1">
      <alignment horizontal="right" vertical="center" wrapText="1"/>
    </xf>
    <xf numFmtId="9" fontId="7" fillId="0" borderId="34" xfId="1" applyFont="1" applyBorder="1" applyAlignment="1">
      <alignment horizontal="right" vertical="center" wrapText="1"/>
    </xf>
    <xf numFmtId="0" fontId="4" fillId="0" borderId="0" xfId="0" applyFont="1" applyAlignment="1">
      <alignment horizontal="left"/>
    </xf>
    <xf numFmtId="0" fontId="15" fillId="9" borderId="58" xfId="0" applyFont="1" applyFill="1" applyBorder="1" applyAlignment="1">
      <alignment vertical="center" wrapText="1"/>
    </xf>
    <xf numFmtId="0" fontId="15" fillId="9" borderId="58" xfId="0" applyFont="1" applyFill="1" applyBorder="1" applyAlignment="1">
      <alignment horizontal="right" vertical="center" wrapText="1"/>
    </xf>
    <xf numFmtId="0" fontId="7" fillId="0" borderId="59" xfId="0" applyFont="1" applyBorder="1" applyAlignment="1">
      <alignment vertical="center" wrapText="1"/>
    </xf>
    <xf numFmtId="0" fontId="7" fillId="0" borderId="0" xfId="0" applyFont="1" applyAlignment="1">
      <alignment horizontal="left" vertical="center" wrapText="1"/>
    </xf>
    <xf numFmtId="0" fontId="15" fillId="0" borderId="0" xfId="0" applyFont="1" applyAlignment="1">
      <alignment horizontal="left" vertical="center" wrapText="1"/>
    </xf>
    <xf numFmtId="0" fontId="15" fillId="10" borderId="37" xfId="0" applyFont="1" applyFill="1" applyBorder="1" applyAlignment="1">
      <alignment vertical="center"/>
    </xf>
    <xf numFmtId="3" fontId="7" fillId="0" borderId="34" xfId="0" quotePrefix="1" applyNumberFormat="1" applyFont="1" applyBorder="1" applyAlignment="1">
      <alignment horizontal="right" vertical="center" wrapText="1"/>
    </xf>
    <xf numFmtId="3" fontId="15" fillId="0" borderId="41" xfId="0" applyNumberFormat="1" applyFont="1" applyBorder="1" applyAlignment="1">
      <alignment horizontal="right" vertical="center" wrapText="1"/>
    </xf>
    <xf numFmtId="3" fontId="15" fillId="0" borderId="34" xfId="0" quotePrefix="1" applyNumberFormat="1" applyFont="1" applyBorder="1" applyAlignment="1">
      <alignment horizontal="right" vertical="center" wrapText="1"/>
    </xf>
    <xf numFmtId="3" fontId="15" fillId="0" borderId="34" xfId="0" applyNumberFormat="1" applyFont="1" applyBorder="1" applyAlignment="1">
      <alignment horizontal="right" vertical="center" wrapText="1"/>
    </xf>
    <xf numFmtId="0" fontId="15" fillId="0" borderId="62" xfId="0" applyFont="1" applyBorder="1" applyAlignment="1">
      <alignment horizontal="left" vertical="center" wrapText="1"/>
    </xf>
    <xf numFmtId="3" fontId="15" fillId="0" borderId="62" xfId="0" applyNumberFormat="1" applyFont="1" applyBorder="1" applyAlignment="1">
      <alignment horizontal="right" vertical="center" wrapText="1"/>
    </xf>
    <xf numFmtId="9" fontId="7" fillId="0" borderId="34" xfId="1" quotePrefix="1" applyFont="1" applyBorder="1" applyAlignment="1">
      <alignment horizontal="right" vertical="center" wrapText="1"/>
    </xf>
    <xf numFmtId="9" fontId="7" fillId="0" borderId="41" xfId="1" applyFont="1" applyBorder="1" applyAlignment="1">
      <alignment horizontal="right" vertical="center" wrapText="1"/>
    </xf>
    <xf numFmtId="3" fontId="15" fillId="0" borderId="36" xfId="0" applyNumberFormat="1" applyFont="1" applyBorder="1" applyAlignment="1">
      <alignment horizontal="right" vertical="center" wrapText="1"/>
    </xf>
    <xf numFmtId="3" fontId="15" fillId="0" borderId="0" xfId="0" quotePrefix="1" applyNumberFormat="1" applyFont="1" applyAlignment="1">
      <alignment horizontal="right" vertical="center" wrapText="1"/>
    </xf>
    <xf numFmtId="3" fontId="15" fillId="0" borderId="0" xfId="0" applyNumberFormat="1" applyFont="1" applyAlignment="1">
      <alignment horizontal="right" vertical="center" wrapText="1"/>
    </xf>
    <xf numFmtId="0" fontId="7" fillId="0" borderId="61" xfId="0" applyFont="1" applyBorder="1" applyAlignment="1">
      <alignment horizontal="left" vertical="center" wrapText="1"/>
    </xf>
    <xf numFmtId="0" fontId="15" fillId="9" borderId="34" xfId="0" applyFont="1" applyFill="1" applyBorder="1" applyAlignment="1">
      <alignment vertical="center" wrapText="1"/>
    </xf>
    <xf numFmtId="1" fontId="7" fillId="0" borderId="16" xfId="0" applyNumberFormat="1" applyFont="1" applyBorder="1" applyAlignment="1">
      <alignment horizontal="right" vertical="center" wrapText="1"/>
    </xf>
    <xf numFmtId="0" fontId="18" fillId="0" borderId="0" xfId="2" applyAlignment="1">
      <alignment vertical="top"/>
    </xf>
    <xf numFmtId="0" fontId="5" fillId="0" borderId="45" xfId="0" applyFont="1" applyBorder="1" applyAlignment="1">
      <alignment vertical="center" wrapText="1"/>
    </xf>
    <xf numFmtId="0" fontId="5" fillId="0" borderId="46" xfId="0" applyFont="1" applyBorder="1" applyAlignment="1">
      <alignment vertical="center" wrapText="1"/>
    </xf>
    <xf numFmtId="0" fontId="50" fillId="0" borderId="0" xfId="0" applyFont="1" applyAlignment="1">
      <alignment vertical="center" wrapText="1"/>
    </xf>
    <xf numFmtId="0" fontId="42" fillId="11" borderId="45" xfId="0" applyFont="1" applyFill="1" applyBorder="1" applyAlignment="1">
      <alignment vertical="center" wrapText="1"/>
    </xf>
    <xf numFmtId="0" fontId="5" fillId="0" borderId="45" xfId="0" applyFont="1" applyBorder="1" applyAlignment="1">
      <alignment horizontal="left" vertical="center" wrapText="1"/>
    </xf>
    <xf numFmtId="0" fontId="5" fillId="0" borderId="48" xfId="0" applyFont="1" applyBorder="1" applyAlignment="1">
      <alignment horizontal="left" vertical="center" wrapText="1"/>
    </xf>
    <xf numFmtId="0" fontId="5" fillId="0" borderId="46" xfId="0" applyFont="1" applyBorder="1" applyAlignment="1">
      <alignment horizontal="left" vertical="center" wrapText="1"/>
    </xf>
    <xf numFmtId="0" fontId="42" fillId="11" borderId="45" xfId="0" applyFont="1" applyFill="1" applyBorder="1" applyAlignment="1">
      <alignment horizontal="left" vertical="center" wrapText="1"/>
    </xf>
    <xf numFmtId="0" fontId="48" fillId="0" borderId="0" xfId="0" applyFont="1"/>
    <xf numFmtId="0" fontId="7" fillId="0" borderId="34" xfId="0" applyFont="1" applyBorder="1" applyAlignment="1">
      <alignment horizontal="left" vertical="center" wrapText="1" indent="1"/>
    </xf>
    <xf numFmtId="0" fontId="7" fillId="0" borderId="60" xfId="0" applyFont="1" applyBorder="1" applyAlignment="1">
      <alignment vertical="center" wrapText="1"/>
    </xf>
    <xf numFmtId="9" fontId="7" fillId="0" borderId="60" xfId="1" applyFont="1" applyBorder="1" applyAlignment="1">
      <alignment horizontal="right" vertical="center" wrapText="1"/>
    </xf>
    <xf numFmtId="0" fontId="7" fillId="0" borderId="63" xfId="0" applyFont="1" applyBorder="1" applyAlignment="1">
      <alignment horizontal="left" vertical="center" wrapText="1"/>
    </xf>
    <xf numFmtId="3" fontId="7" fillId="0" borderId="63" xfId="0" applyNumberFormat="1" applyFont="1" applyBorder="1" applyAlignment="1">
      <alignment horizontal="right" vertical="center" wrapText="1"/>
    </xf>
    <xf numFmtId="0" fontId="15" fillId="0" borderId="63" xfId="0" applyFont="1" applyBorder="1" applyAlignment="1">
      <alignment horizontal="left" vertical="center" wrapText="1"/>
    </xf>
    <xf numFmtId="3" fontId="15" fillId="0" borderId="63" xfId="0" quotePrefix="1" applyNumberFormat="1" applyFont="1" applyBorder="1" applyAlignment="1">
      <alignment horizontal="right" vertical="center" wrapText="1"/>
    </xf>
    <xf numFmtId="3" fontId="15" fillId="0" borderId="63" xfId="0" applyNumberFormat="1" applyFont="1" applyBorder="1" applyAlignment="1">
      <alignment horizontal="right" vertical="center" wrapText="1"/>
    </xf>
    <xf numFmtId="3" fontId="7" fillId="0" borderId="63" xfId="0" quotePrefix="1" applyNumberFormat="1" applyFont="1" applyBorder="1" applyAlignment="1">
      <alignment horizontal="right" vertical="center" wrapText="1"/>
    </xf>
    <xf numFmtId="9" fontId="7" fillId="0" borderId="63" xfId="1" applyFont="1" applyBorder="1" applyAlignment="1">
      <alignment horizontal="right" vertical="center" wrapText="1"/>
    </xf>
    <xf numFmtId="0" fontId="15" fillId="0" borderId="60" xfId="0" applyFont="1" applyBorder="1" applyAlignment="1">
      <alignment horizontal="left" vertical="center" wrapText="1"/>
    </xf>
    <xf numFmtId="3" fontId="15" fillId="0" borderId="60" xfId="0" quotePrefix="1" applyNumberFormat="1" applyFont="1" applyBorder="1" applyAlignment="1">
      <alignment horizontal="right" vertical="center" wrapText="1"/>
    </xf>
    <xf numFmtId="3" fontId="15" fillId="0" borderId="60" xfId="0" applyNumberFormat="1" applyFont="1" applyBorder="1" applyAlignment="1">
      <alignment horizontal="right" vertical="center" wrapText="1"/>
    </xf>
    <xf numFmtId="0" fontId="20" fillId="0" borderId="0" xfId="4" applyAlignment="1">
      <alignment horizontal="left"/>
    </xf>
    <xf numFmtId="3" fontId="7" fillId="0" borderId="36" xfId="0" applyNumberFormat="1" applyFont="1" applyBorder="1" applyAlignment="1">
      <alignment horizontal="right" vertical="center" wrapText="1"/>
    </xf>
    <xf numFmtId="0" fontId="15" fillId="9" borderId="34" xfId="0" applyFont="1" applyFill="1" applyBorder="1" applyAlignment="1">
      <alignment horizontal="left" vertical="center" wrapText="1"/>
    </xf>
    <xf numFmtId="0" fontId="15" fillId="13" borderId="60" xfId="0" applyFont="1" applyFill="1" applyBorder="1" applyAlignment="1">
      <alignment horizontal="left" vertical="center" wrapText="1"/>
    </xf>
    <xf numFmtId="0" fontId="15" fillId="13" borderId="60" xfId="0" applyFont="1" applyFill="1" applyBorder="1" applyAlignment="1">
      <alignment horizontal="right" vertical="center" wrapText="1"/>
    </xf>
    <xf numFmtId="9" fontId="7" fillId="0" borderId="36" xfId="1" applyFont="1" applyBorder="1" applyAlignment="1">
      <alignment horizontal="right" vertical="center" wrapText="1"/>
    </xf>
    <xf numFmtId="9" fontId="15" fillId="0" borderId="34" xfId="1" applyFont="1" applyBorder="1" applyAlignment="1">
      <alignment horizontal="right" vertical="center" wrapText="1"/>
    </xf>
    <xf numFmtId="9" fontId="15" fillId="0" borderId="41" xfId="1" applyFont="1" applyBorder="1" applyAlignment="1">
      <alignment horizontal="right" vertical="center" wrapText="1"/>
    </xf>
    <xf numFmtId="9" fontId="15" fillId="0" borderId="60" xfId="1" applyFont="1" applyBorder="1" applyAlignment="1">
      <alignment horizontal="right" vertical="center" wrapText="1"/>
    </xf>
    <xf numFmtId="0" fontId="15" fillId="9" borderId="34" xfId="0" applyFont="1" applyFill="1" applyBorder="1" applyAlignment="1">
      <alignment vertical="center"/>
    </xf>
    <xf numFmtId="0" fontId="7" fillId="0" borderId="60" xfId="0" applyFont="1" applyBorder="1" applyAlignment="1">
      <alignment horizontal="left" vertical="center" wrapText="1"/>
    </xf>
    <xf numFmtId="0" fontId="25" fillId="9" borderId="60" xfId="0" applyFont="1" applyFill="1" applyBorder="1" applyAlignment="1">
      <alignment horizontal="right" vertical="center" wrapText="1"/>
    </xf>
    <xf numFmtId="0" fontId="0" fillId="0" borderId="0" xfId="0" applyAlignment="1">
      <alignment horizontal="left"/>
    </xf>
    <xf numFmtId="0" fontId="7" fillId="0" borderId="65" xfId="0" applyFont="1" applyBorder="1" applyAlignment="1">
      <alignment horizontal="left" vertical="center" wrapText="1"/>
    </xf>
    <xf numFmtId="9" fontId="15" fillId="0" borderId="36" xfId="1" applyFont="1" applyBorder="1" applyAlignment="1">
      <alignment horizontal="right" vertical="center" wrapText="1"/>
    </xf>
    <xf numFmtId="3" fontId="15" fillId="0" borderId="62" xfId="0" quotePrefix="1" applyNumberFormat="1" applyFont="1" applyBorder="1" applyAlignment="1">
      <alignment horizontal="right" vertical="center" wrapText="1"/>
    </xf>
    <xf numFmtId="0" fontId="15" fillId="13" borderId="60" xfId="0" applyFont="1" applyFill="1" applyBorder="1" applyAlignment="1">
      <alignment vertical="center" wrapText="1"/>
    </xf>
    <xf numFmtId="3" fontId="15" fillId="0" borderId="39" xfId="0" applyNumberFormat="1" applyFont="1" applyBorder="1" applyAlignment="1">
      <alignment horizontal="right" vertical="center" wrapText="1"/>
    </xf>
    <xf numFmtId="9" fontId="15" fillId="0" borderId="39" xfId="1" applyFont="1" applyBorder="1" applyAlignment="1">
      <alignment horizontal="right" vertical="center" wrapText="1"/>
    </xf>
    <xf numFmtId="0" fontId="7" fillId="0" borderId="66" xfId="0" applyFont="1" applyBorder="1" applyAlignment="1">
      <alignment horizontal="left" vertical="center" wrapText="1" indent="1"/>
    </xf>
    <xf numFmtId="3" fontId="7" fillId="0" borderId="66" xfId="0" quotePrefix="1" applyNumberFormat="1" applyFont="1" applyBorder="1" applyAlignment="1">
      <alignment horizontal="right" vertical="center" wrapText="1"/>
    </xf>
    <xf numFmtId="3" fontId="7" fillId="0" borderId="66" xfId="0" applyNumberFormat="1" applyFont="1" applyBorder="1" applyAlignment="1">
      <alignment horizontal="right" vertical="center" wrapText="1"/>
    </xf>
    <xf numFmtId="9" fontId="7" fillId="0" borderId="66" xfId="1" applyFont="1" applyBorder="1" applyAlignment="1">
      <alignment horizontal="right" vertical="center" wrapText="1"/>
    </xf>
    <xf numFmtId="0" fontId="7" fillId="0" borderId="63" xfId="0" applyFont="1" applyBorder="1" applyAlignment="1">
      <alignment horizontal="left" vertical="center" wrapText="1" indent="1"/>
    </xf>
    <xf numFmtId="9" fontId="15" fillId="0" borderId="63" xfId="1" applyFont="1" applyBorder="1" applyAlignment="1">
      <alignment horizontal="right" vertical="center" wrapText="1"/>
    </xf>
    <xf numFmtId="0" fontId="15" fillId="0" borderId="39" xfId="0" applyFont="1" applyBorder="1" applyAlignment="1">
      <alignment vertical="center"/>
    </xf>
    <xf numFmtId="0" fontId="14" fillId="0" borderId="0" xfId="0" applyFont="1"/>
    <xf numFmtId="0" fontId="15" fillId="10" borderId="39" xfId="0" applyFont="1" applyFill="1" applyBorder="1" applyAlignment="1">
      <alignment horizontal="right" vertical="center"/>
    </xf>
    <xf numFmtId="0" fontId="15" fillId="10" borderId="39" xfId="0" applyFont="1" applyFill="1" applyBorder="1" applyAlignment="1">
      <alignment horizontal="left" vertical="center"/>
    </xf>
    <xf numFmtId="0" fontId="7" fillId="0" borderId="36" xfId="0" applyFont="1" applyBorder="1" applyAlignment="1">
      <alignment horizontal="left" vertical="center" wrapText="1" indent="1"/>
    </xf>
    <xf numFmtId="10" fontId="7" fillId="0" borderId="10" xfId="1" applyNumberFormat="1" applyFont="1" applyBorder="1" applyAlignment="1">
      <alignment horizontal="right" vertical="center" wrapText="1"/>
    </xf>
    <xf numFmtId="0" fontId="7" fillId="0" borderId="6" xfId="0" applyFont="1" applyBorder="1" applyAlignment="1">
      <alignment vertical="center"/>
    </xf>
    <xf numFmtId="0" fontId="7" fillId="0" borderId="0" xfId="0" applyFont="1" applyAlignment="1">
      <alignment horizontal="left" vertical="center"/>
    </xf>
    <xf numFmtId="166" fontId="8" fillId="0" borderId="9" xfId="0" applyNumberFormat="1" applyFont="1" applyBorder="1" applyAlignment="1">
      <alignment horizontal="right"/>
    </xf>
    <xf numFmtId="0" fontId="7" fillId="0" borderId="67" xfId="0" applyFont="1" applyBorder="1" applyAlignment="1">
      <alignment vertical="center" wrapText="1"/>
    </xf>
    <xf numFmtId="0" fontId="7" fillId="0" borderId="69" xfId="0" applyFont="1" applyBorder="1" applyAlignment="1">
      <alignment vertical="center" wrapText="1"/>
    </xf>
    <xf numFmtId="0" fontId="7" fillId="0" borderId="70" xfId="0" applyFont="1" applyBorder="1" applyAlignment="1">
      <alignment vertical="center" wrapText="1"/>
    </xf>
    <xf numFmtId="169" fontId="7" fillId="0" borderId="6" xfId="0" applyNumberFormat="1" applyFont="1" applyBorder="1" applyAlignment="1">
      <alignment horizontal="right" vertical="center" wrapText="1"/>
    </xf>
    <xf numFmtId="169" fontId="15" fillId="0" borderId="6" xfId="0" applyNumberFormat="1" applyFont="1" applyBorder="1" applyAlignment="1">
      <alignment horizontal="right" vertical="center" wrapText="1"/>
    </xf>
    <xf numFmtId="169" fontId="7" fillId="0" borderId="67" xfId="0" applyNumberFormat="1" applyFont="1" applyBorder="1" applyAlignment="1">
      <alignment horizontal="right" vertical="center" wrapText="1"/>
    </xf>
    <xf numFmtId="0" fontId="15" fillId="0" borderId="69" xfId="0" applyFont="1" applyBorder="1" applyAlignment="1">
      <alignment vertical="center" wrapText="1"/>
    </xf>
    <xf numFmtId="169" fontId="7" fillId="0" borderId="69" xfId="0" applyNumberFormat="1" applyFont="1" applyBorder="1" applyAlignment="1">
      <alignment horizontal="right" vertical="center" wrapText="1"/>
    </xf>
    <xf numFmtId="169" fontId="15" fillId="0" borderId="69" xfId="0" applyNumberFormat="1" applyFont="1" applyBorder="1" applyAlignment="1">
      <alignment horizontal="right" vertical="center" wrapText="1"/>
    </xf>
    <xf numFmtId="169" fontId="7" fillId="0" borderId="10" xfId="0" applyNumberFormat="1" applyFont="1" applyBorder="1" applyAlignment="1">
      <alignment horizontal="right" vertical="center" wrapText="1"/>
    </xf>
    <xf numFmtId="169" fontId="7" fillId="0" borderId="9" xfId="0" applyNumberFormat="1" applyFont="1" applyBorder="1" applyAlignment="1">
      <alignment horizontal="right" vertical="center" wrapText="1"/>
    </xf>
    <xf numFmtId="169" fontId="7" fillId="0" borderId="70" xfId="0" applyNumberFormat="1" applyFont="1" applyBorder="1" applyAlignment="1">
      <alignment horizontal="right" vertical="center" wrapText="1"/>
    </xf>
    <xf numFmtId="0" fontId="15" fillId="0" borderId="15" xfId="0" applyFont="1" applyBorder="1" applyAlignment="1">
      <alignment vertical="center" wrapText="1"/>
    </xf>
    <xf numFmtId="169" fontId="15" fillId="0" borderId="15" xfId="0" applyNumberFormat="1" applyFont="1" applyBorder="1" applyAlignment="1">
      <alignment horizontal="right" vertical="center" wrapText="1"/>
    </xf>
    <xf numFmtId="0" fontId="7" fillId="0" borderId="6" xfId="0" applyFont="1" applyBorder="1" applyAlignment="1">
      <alignment horizontal="left" vertical="center"/>
    </xf>
    <xf numFmtId="0" fontId="7" fillId="0" borderId="67" xfId="0" applyFont="1" applyBorder="1" applyAlignment="1">
      <alignment vertical="center"/>
    </xf>
    <xf numFmtId="164" fontId="7" fillId="0" borderId="6" xfId="1" applyNumberFormat="1" applyFont="1" applyBorder="1" applyAlignment="1">
      <alignment horizontal="right" vertical="center" wrapText="1"/>
    </xf>
    <xf numFmtId="167" fontId="7" fillId="0" borderId="6" xfId="0" applyNumberFormat="1" applyFont="1" applyBorder="1" applyAlignment="1">
      <alignment horizontal="right" vertical="center" wrapText="1"/>
    </xf>
    <xf numFmtId="164" fontId="7" fillId="0" borderId="10" xfId="0" applyNumberFormat="1" applyFont="1" applyBorder="1" applyAlignment="1">
      <alignment horizontal="right" vertical="center" wrapText="1"/>
    </xf>
    <xf numFmtId="17" fontId="7" fillId="0" borderId="6" xfId="0" applyNumberFormat="1" applyFont="1" applyBorder="1" applyAlignment="1">
      <alignment horizontal="right" vertical="center" wrapText="1"/>
    </xf>
    <xf numFmtId="17" fontId="7" fillId="0" borderId="10" xfId="0" applyNumberFormat="1" applyFont="1" applyBorder="1" applyAlignment="1">
      <alignment horizontal="right" vertical="center" wrapText="1"/>
    </xf>
    <xf numFmtId="17" fontId="7" fillId="0" borderId="71" xfId="0" applyNumberFormat="1" applyFont="1" applyBorder="1" applyAlignment="1">
      <alignment horizontal="right" vertical="center" wrapText="1"/>
    </xf>
    <xf numFmtId="0" fontId="50" fillId="0" borderId="45" xfId="0" applyFont="1" applyBorder="1" applyAlignment="1">
      <alignment vertical="center" wrapText="1"/>
    </xf>
    <xf numFmtId="0" fontId="54" fillId="0" borderId="45" xfId="0" applyFont="1" applyBorder="1" applyAlignment="1">
      <alignment vertical="center" wrapText="1"/>
    </xf>
    <xf numFmtId="0" fontId="55" fillId="0" borderId="45" xfId="0" applyFont="1" applyBorder="1" applyAlignment="1">
      <alignment vertical="center" wrapText="1"/>
    </xf>
    <xf numFmtId="0" fontId="8" fillId="0" borderId="46" xfId="0" applyFont="1" applyBorder="1" applyAlignment="1">
      <alignment horizontal="left" vertical="center" wrapText="1"/>
    </xf>
    <xf numFmtId="0" fontId="16" fillId="0" borderId="0" xfId="0" applyFont="1"/>
    <xf numFmtId="20" fontId="7" fillId="0" borderId="19" xfId="0" applyNumberFormat="1" applyFont="1" applyBorder="1" applyAlignment="1">
      <alignment horizontal="right" vertical="center" wrapText="1"/>
    </xf>
    <xf numFmtId="0" fontId="5" fillId="0" borderId="48" xfId="0" applyFont="1" applyBorder="1" applyAlignment="1">
      <alignment vertical="center" wrapText="1"/>
    </xf>
    <xf numFmtId="0" fontId="7" fillId="0" borderId="73" xfId="0" applyFont="1" applyBorder="1" applyAlignment="1">
      <alignment horizontal="right" vertical="center"/>
    </xf>
    <xf numFmtId="3" fontId="7" fillId="0" borderId="73" xfId="0" applyNumberFormat="1" applyFont="1" applyBorder="1" applyAlignment="1">
      <alignment horizontal="right" vertical="center"/>
    </xf>
    <xf numFmtId="0" fontId="15" fillId="0" borderId="73" xfId="0" applyFont="1" applyBorder="1" applyAlignment="1">
      <alignment vertical="top" wrapText="1"/>
    </xf>
    <xf numFmtId="3" fontId="15" fillId="0" borderId="73" xfId="0" applyNumberFormat="1" applyFont="1" applyBorder="1" applyAlignment="1">
      <alignment horizontal="right" vertical="center"/>
    </xf>
    <xf numFmtId="0" fontId="15" fillId="0" borderId="20" xfId="0" applyFont="1" applyBorder="1" applyAlignment="1">
      <alignment vertical="top" wrapText="1"/>
    </xf>
    <xf numFmtId="3" fontId="15" fillId="0" borderId="20" xfId="0" applyNumberFormat="1" applyFont="1" applyBorder="1" applyAlignment="1">
      <alignment horizontal="right" vertical="center"/>
    </xf>
    <xf numFmtId="0" fontId="15" fillId="0" borderId="74" xfId="0" applyFont="1" applyBorder="1" applyAlignment="1">
      <alignment vertical="top" wrapText="1"/>
    </xf>
    <xf numFmtId="3" fontId="15" fillId="0" borderId="74" xfId="0" applyNumberFormat="1" applyFont="1" applyBorder="1" applyAlignment="1">
      <alignment horizontal="right" vertical="center"/>
    </xf>
    <xf numFmtId="168" fontId="15" fillId="0" borderId="20" xfId="0" applyNumberFormat="1" applyFont="1" applyBorder="1" applyAlignment="1">
      <alignment horizontal="right" vertical="center"/>
    </xf>
    <xf numFmtId="0" fontId="7" fillId="0" borderId="0" xfId="0" applyFont="1" applyAlignment="1">
      <alignment horizontal="right" vertical="center"/>
    </xf>
    <xf numFmtId="0" fontId="15" fillId="0" borderId="75" xfId="0" applyFont="1" applyBorder="1" applyAlignment="1">
      <alignment vertical="top" wrapText="1"/>
    </xf>
    <xf numFmtId="0" fontId="15" fillId="0" borderId="74" xfId="0" applyFont="1" applyBorder="1" applyAlignment="1">
      <alignment horizontal="right" vertical="center"/>
    </xf>
    <xf numFmtId="0" fontId="15" fillId="0" borderId="76" xfId="0" applyFont="1" applyBorder="1" applyAlignment="1">
      <alignment horizontal="right" vertical="center"/>
    </xf>
    <xf numFmtId="0" fontId="59" fillId="0" borderId="0" xfId="0" applyFont="1" applyAlignment="1">
      <alignment horizontal="left" vertical="center" indent="1"/>
    </xf>
    <xf numFmtId="0" fontId="7" fillId="0" borderId="30" xfId="0" applyFont="1" applyBorder="1" applyAlignment="1">
      <alignment vertical="center" wrapText="1"/>
    </xf>
    <xf numFmtId="0" fontId="7" fillId="0" borderId="42" xfId="0" applyFont="1" applyBorder="1" applyAlignment="1">
      <alignment vertical="center" wrapText="1"/>
    </xf>
    <xf numFmtId="0" fontId="37" fillId="8" borderId="30" xfId="0" applyFont="1" applyFill="1" applyBorder="1" applyAlignment="1">
      <alignment horizontal="right" vertical="center" wrapText="1"/>
    </xf>
    <xf numFmtId="0" fontId="7" fillId="0" borderId="30" xfId="0" applyFont="1" applyBorder="1" applyAlignment="1">
      <alignment horizontal="right" vertical="center" wrapText="1"/>
    </xf>
    <xf numFmtId="3" fontId="7" fillId="0" borderId="42" xfId="0" applyNumberFormat="1" applyFont="1" applyBorder="1" applyAlignment="1">
      <alignment horizontal="right" vertical="center" wrapText="1"/>
    </xf>
    <xf numFmtId="0" fontId="7" fillId="0" borderId="33" xfId="0" applyFont="1" applyBorder="1" applyAlignment="1">
      <alignment horizontal="left" vertical="top" wrapText="1"/>
    </xf>
    <xf numFmtId="0" fontId="7" fillId="0" borderId="33" xfId="0" applyFont="1" applyBorder="1" applyAlignment="1">
      <alignment horizontal="center" vertical="top" wrapText="1"/>
    </xf>
    <xf numFmtId="0" fontId="7" fillId="0" borderId="31" xfId="0" applyFont="1" applyBorder="1" applyAlignment="1">
      <alignment horizontal="left" vertical="top" wrapText="1"/>
    </xf>
    <xf numFmtId="0" fontId="7" fillId="0" borderId="31" xfId="0" applyFont="1" applyBorder="1" applyAlignment="1">
      <alignment horizontal="center" vertical="top" wrapText="1"/>
    </xf>
    <xf numFmtId="0" fontId="7" fillId="0" borderId="32" xfId="0" applyFont="1" applyBorder="1" applyAlignment="1">
      <alignment horizontal="left" vertical="top" wrapText="1"/>
    </xf>
    <xf numFmtId="0" fontId="7" fillId="0" borderId="32" xfId="0" applyFont="1" applyBorder="1" applyAlignment="1">
      <alignment horizontal="center" vertical="top" wrapText="1"/>
    </xf>
    <xf numFmtId="0" fontId="25" fillId="8" borderId="30" xfId="0" applyFont="1" applyFill="1" applyBorder="1" applyAlignment="1">
      <alignment vertical="center" wrapText="1"/>
    </xf>
    <xf numFmtId="0" fontId="25" fillId="8" borderId="30" xfId="0" applyFont="1" applyFill="1" applyBorder="1" applyAlignment="1">
      <alignment horizontal="right" vertical="center" wrapText="1"/>
    </xf>
    <xf numFmtId="0" fontId="15" fillId="12" borderId="43" xfId="0" applyFont="1" applyFill="1" applyBorder="1" applyAlignment="1">
      <alignment vertical="center" wrapText="1"/>
    </xf>
    <xf numFmtId="0" fontId="7" fillId="12" borderId="43" xfId="0" applyFont="1" applyFill="1" applyBorder="1" applyAlignment="1">
      <alignment vertical="center" wrapText="1"/>
    </xf>
    <xf numFmtId="0" fontId="7" fillId="0" borderId="51" xfId="0" applyFont="1" applyBorder="1" applyAlignment="1">
      <alignment vertical="center" wrapText="1"/>
    </xf>
    <xf numFmtId="3" fontId="7" fillId="0" borderId="51" xfId="0" applyNumberFormat="1" applyFont="1" applyBorder="1" applyAlignment="1">
      <alignment horizontal="right" vertical="center" wrapText="1"/>
    </xf>
    <xf numFmtId="3" fontId="7" fillId="0" borderId="30" xfId="0" applyNumberFormat="1" applyFont="1" applyBorder="1" applyAlignment="1">
      <alignment horizontal="right" vertical="center" wrapText="1"/>
    </xf>
    <xf numFmtId="0" fontId="7" fillId="0" borderId="42" xfId="0" applyFont="1" applyBorder="1" applyAlignment="1">
      <alignment horizontal="right" vertical="center" wrapText="1"/>
    </xf>
    <xf numFmtId="0" fontId="15" fillId="0" borderId="43" xfId="0" applyFont="1" applyBorder="1" applyAlignment="1">
      <alignment vertical="center" wrapText="1"/>
    </xf>
    <xf numFmtId="3" fontId="15" fillId="0" borderId="43" xfId="0" applyNumberFormat="1" applyFont="1" applyBorder="1" applyAlignment="1">
      <alignment horizontal="right" vertical="center" wrapText="1"/>
    </xf>
    <xf numFmtId="0" fontId="7" fillId="0" borderId="53" xfId="0" applyFont="1" applyBorder="1" applyAlignment="1">
      <alignment vertical="center" wrapText="1"/>
    </xf>
    <xf numFmtId="3" fontId="7" fillId="0" borderId="53" xfId="0" applyNumberFormat="1" applyFont="1" applyBorder="1" applyAlignment="1">
      <alignment horizontal="right" vertical="center" wrapText="1"/>
    </xf>
    <xf numFmtId="0" fontId="7" fillId="0" borderId="52" xfId="0" applyFont="1" applyBorder="1" applyAlignment="1">
      <alignment vertical="center" wrapText="1"/>
    </xf>
    <xf numFmtId="0" fontId="7" fillId="0" borderId="52" xfId="0" applyFont="1" applyBorder="1" applyAlignment="1">
      <alignment horizontal="right" vertical="center" wrapText="1"/>
    </xf>
    <xf numFmtId="3" fontId="7" fillId="0" borderId="52" xfId="0" applyNumberFormat="1" applyFont="1" applyBorder="1" applyAlignment="1">
      <alignment horizontal="right" vertical="center" wrapText="1"/>
    </xf>
    <xf numFmtId="0" fontId="15" fillId="9" borderId="62" xfId="0" applyFont="1" applyFill="1" applyBorder="1" applyAlignment="1">
      <alignment horizontal="left" vertical="center" wrapText="1"/>
    </xf>
    <xf numFmtId="0" fontId="0" fillId="0" borderId="78" xfId="0" applyBorder="1" applyAlignment="1">
      <alignment horizontal="left" vertical="top" wrapText="1"/>
    </xf>
    <xf numFmtId="0" fontId="17" fillId="0" borderId="78" xfId="0" applyFont="1" applyBorder="1" applyAlignment="1">
      <alignment horizontal="left" vertical="top" wrapText="1"/>
    </xf>
    <xf numFmtId="0" fontId="8" fillId="0" borderId="0" xfId="0" applyFont="1" applyAlignment="1">
      <alignment vertical="center" wrapText="1"/>
    </xf>
    <xf numFmtId="0" fontId="8" fillId="0" borderId="80" xfId="0" applyFont="1" applyBorder="1" applyAlignment="1">
      <alignment horizontal="left" vertical="top" wrapText="1"/>
    </xf>
    <xf numFmtId="0" fontId="8" fillId="0" borderId="82" xfId="0" applyFont="1" applyBorder="1" applyAlignment="1">
      <alignment horizontal="left" vertical="top" wrapText="1"/>
    </xf>
    <xf numFmtId="0" fontId="15" fillId="0" borderId="25" xfId="0" applyFont="1" applyBorder="1" applyAlignment="1">
      <alignment vertical="center" wrapText="1"/>
    </xf>
    <xf numFmtId="0" fontId="15" fillId="0" borderId="25" xfId="0" applyFont="1" applyBorder="1" applyAlignment="1">
      <alignment horizontal="right" vertical="center" wrapText="1"/>
    </xf>
    <xf numFmtId="0" fontId="20" fillId="0" borderId="0" xfId="4" applyBorder="1" applyAlignment="1">
      <alignment wrapText="1"/>
    </xf>
    <xf numFmtId="0" fontId="29" fillId="0" borderId="48" xfId="0" applyFont="1" applyBorder="1" applyAlignment="1">
      <alignment horizontal="left" vertical="center" wrapText="1"/>
    </xf>
    <xf numFmtId="1" fontId="7" fillId="0" borderId="30" xfId="0" applyNumberFormat="1" applyFont="1" applyBorder="1" applyAlignment="1">
      <alignment horizontal="right" vertical="center" wrapText="1"/>
    </xf>
    <xf numFmtId="0" fontId="7" fillId="0" borderId="84" xfId="0" applyFont="1" applyBorder="1" applyAlignment="1">
      <alignment vertical="center" wrapText="1"/>
    </xf>
    <xf numFmtId="3" fontId="7" fillId="0" borderId="84" xfId="0" applyNumberFormat="1" applyFont="1" applyBorder="1" applyAlignment="1">
      <alignment horizontal="right" vertical="center" wrapText="1"/>
    </xf>
    <xf numFmtId="0" fontId="65" fillId="11" borderId="45" xfId="0" applyFont="1" applyFill="1" applyBorder="1" applyAlignment="1">
      <alignment horizontal="left" vertical="center"/>
    </xf>
    <xf numFmtId="0" fontId="26" fillId="11" borderId="48" xfId="0" applyFont="1" applyFill="1" applyBorder="1" applyAlignment="1">
      <alignment horizontal="left" vertical="center" wrapText="1"/>
    </xf>
    <xf numFmtId="0" fontId="50" fillId="0" borderId="46" xfId="0" applyFont="1" applyBorder="1" applyAlignment="1">
      <alignment vertical="center" wrapText="1"/>
    </xf>
    <xf numFmtId="0" fontId="54" fillId="0" borderId="45" xfId="0" applyFont="1" applyBorder="1" applyAlignment="1">
      <alignment horizontal="left" vertical="center" wrapText="1"/>
    </xf>
    <xf numFmtId="0" fontId="55" fillId="0" borderId="45" xfId="0" applyFont="1" applyBorder="1" applyAlignment="1">
      <alignment horizontal="left" vertical="center" wrapText="1"/>
    </xf>
    <xf numFmtId="0" fontId="50" fillId="0" borderId="45" xfId="0" applyFont="1" applyBorder="1" applyAlignment="1">
      <alignment horizontal="left" vertical="center" wrapText="1"/>
    </xf>
    <xf numFmtId="0" fontId="54" fillId="0" borderId="46" xfId="0" applyFont="1" applyBorder="1" applyAlignment="1">
      <alignment horizontal="left" vertical="center" wrapText="1"/>
    </xf>
    <xf numFmtId="0" fontId="5" fillId="0" borderId="0" xfId="0" applyFont="1" applyAlignment="1">
      <alignment horizontal="left" vertical="center" wrapText="1"/>
    </xf>
    <xf numFmtId="0" fontId="29" fillId="0" borderId="0" xfId="0" applyFont="1" applyAlignment="1">
      <alignment horizontal="left" vertical="center" wrapText="1"/>
    </xf>
    <xf numFmtId="2" fontId="7" fillId="0" borderId="36" xfId="0" applyNumberFormat="1" applyFont="1" applyBorder="1" applyAlignment="1">
      <alignment horizontal="right" vertical="center" wrapText="1"/>
    </xf>
    <xf numFmtId="2" fontId="7" fillId="0" borderId="34" xfId="0" applyNumberFormat="1" applyFont="1" applyBorder="1" applyAlignment="1">
      <alignment horizontal="right" vertical="center" wrapText="1"/>
    </xf>
    <xf numFmtId="167" fontId="7" fillId="0" borderId="36" xfId="0" applyNumberFormat="1" applyFont="1" applyBorder="1" applyAlignment="1">
      <alignment horizontal="right" vertical="center" wrapText="1"/>
    </xf>
    <xf numFmtId="167" fontId="7" fillId="0" borderId="34" xfId="0" applyNumberFormat="1" applyFont="1" applyBorder="1" applyAlignment="1">
      <alignment horizontal="right" vertical="center" wrapText="1"/>
    </xf>
    <xf numFmtId="167" fontId="7" fillId="0" borderId="41" xfId="0" applyNumberFormat="1" applyFont="1" applyBorder="1" applyAlignment="1">
      <alignment horizontal="right" vertical="center" wrapText="1"/>
    </xf>
    <xf numFmtId="170" fontId="7" fillId="0" borderId="44" xfId="5" applyNumberFormat="1" applyFont="1" applyBorder="1" applyAlignment="1">
      <alignment horizontal="right" wrapText="1"/>
    </xf>
    <xf numFmtId="170" fontId="7" fillId="0" borderId="34" xfId="5" applyNumberFormat="1" applyFont="1" applyBorder="1" applyAlignment="1">
      <alignment horizontal="right" wrapText="1"/>
    </xf>
    <xf numFmtId="170" fontId="7" fillId="0" borderId="41" xfId="5" applyNumberFormat="1" applyFont="1" applyBorder="1" applyAlignment="1">
      <alignment horizontal="right" wrapText="1"/>
    </xf>
    <xf numFmtId="0" fontId="6" fillId="0" borderId="0" xfId="0" applyFont="1" applyAlignment="1">
      <alignment horizontal="left" vertical="center" wrapText="1"/>
    </xf>
    <xf numFmtId="0" fontId="6" fillId="0" borderId="85" xfId="0" applyFont="1" applyBorder="1" applyAlignment="1">
      <alignment horizontal="left" vertical="center" wrapText="1"/>
    </xf>
    <xf numFmtId="0" fontId="29" fillId="0" borderId="77" xfId="0" applyFont="1" applyBorder="1" applyAlignment="1">
      <alignment horizontal="left" vertical="center" wrapText="1"/>
    </xf>
    <xf numFmtId="0" fontId="29" fillId="0" borderId="87" xfId="0" applyFont="1" applyBorder="1" applyAlignment="1">
      <alignment horizontal="left" vertical="center" wrapText="1"/>
    </xf>
    <xf numFmtId="0" fontId="51" fillId="0" borderId="45" xfId="2" applyFont="1" applyFill="1" applyBorder="1" applyAlignment="1">
      <alignment horizontal="left" vertical="center" wrapText="1"/>
    </xf>
    <xf numFmtId="0" fontId="6" fillId="0" borderId="45" xfId="0" applyFont="1" applyBorder="1" applyAlignment="1">
      <alignment horizontal="left" vertical="center" wrapText="1"/>
    </xf>
    <xf numFmtId="0" fontId="51" fillId="0" borderId="0" xfId="2" applyFont="1" applyFill="1" applyAlignment="1">
      <alignment vertical="center" wrapText="1"/>
    </xf>
    <xf numFmtId="0" fontId="6" fillId="0" borderId="47" xfId="0" applyFont="1" applyBorder="1" applyAlignment="1">
      <alignment horizontal="left" vertical="center" wrapText="1"/>
    </xf>
    <xf numFmtId="0" fontId="29" fillId="0" borderId="85" xfId="0" applyFont="1" applyBorder="1" applyAlignment="1">
      <alignment horizontal="left" vertical="center" wrapText="1"/>
    </xf>
    <xf numFmtId="0" fontId="6" fillId="0" borderId="89" xfId="0" applyFont="1" applyBorder="1" applyAlignment="1">
      <alignment horizontal="left" vertical="center" wrapText="1"/>
    </xf>
    <xf numFmtId="0" fontId="0" fillId="0" borderId="88" xfId="0" applyBorder="1"/>
    <xf numFmtId="0" fontId="55" fillId="0" borderId="48" xfId="0" applyFont="1" applyBorder="1" applyAlignment="1">
      <alignment horizontal="left" vertical="center" wrapText="1"/>
    </xf>
    <xf numFmtId="0" fontId="5" fillId="0" borderId="89" xfId="0" applyFont="1" applyBorder="1" applyAlignment="1">
      <alignment horizontal="left" vertical="center" wrapText="1"/>
    </xf>
    <xf numFmtId="0" fontId="5" fillId="0" borderId="88" xfId="0" applyFont="1" applyBorder="1" applyAlignment="1">
      <alignment vertical="center" wrapText="1"/>
    </xf>
    <xf numFmtId="0" fontId="6" fillId="0" borderId="89" xfId="0" applyFont="1" applyBorder="1" applyAlignment="1">
      <alignment wrapText="1"/>
    </xf>
    <xf numFmtId="0" fontId="37" fillId="11" borderId="0" xfId="0" applyFont="1" applyFill="1" applyAlignment="1">
      <alignment vertical="center" wrapText="1"/>
    </xf>
    <xf numFmtId="0" fontId="25" fillId="11" borderId="0" xfId="0" applyFont="1" applyFill="1" applyAlignment="1">
      <alignment vertical="center" wrapText="1"/>
    </xf>
    <xf numFmtId="1" fontId="7" fillId="0" borderId="34" xfId="0" applyNumberFormat="1" applyFont="1" applyBorder="1" applyAlignment="1">
      <alignment horizontal="right" vertical="center" wrapText="1"/>
    </xf>
    <xf numFmtId="3" fontId="7" fillId="0" borderId="60" xfId="0" quotePrefix="1" applyNumberFormat="1" applyFont="1" applyBorder="1" applyAlignment="1">
      <alignment horizontal="right" vertical="center" wrapText="1"/>
    </xf>
    <xf numFmtId="2" fontId="7" fillId="0" borderId="34" xfId="0" quotePrefix="1" applyNumberFormat="1" applyFont="1" applyBorder="1" applyAlignment="1">
      <alignment horizontal="right" vertical="center" wrapText="1"/>
    </xf>
    <xf numFmtId="2" fontId="7" fillId="0" borderId="60" xfId="0" quotePrefix="1" applyNumberFormat="1" applyFont="1" applyBorder="1" applyAlignment="1">
      <alignment horizontal="right" vertical="center" wrapText="1"/>
    </xf>
    <xf numFmtId="2" fontId="7" fillId="0" borderId="60" xfId="0" applyNumberFormat="1" applyFont="1" applyBorder="1" applyAlignment="1">
      <alignment horizontal="right" vertical="center" wrapText="1"/>
    </xf>
    <xf numFmtId="1" fontId="7" fillId="0" borderId="36" xfId="0" applyNumberFormat="1" applyFont="1" applyBorder="1" applyAlignment="1">
      <alignment horizontal="right" vertical="center" wrapText="1"/>
    </xf>
    <xf numFmtId="1" fontId="7" fillId="0" borderId="34" xfId="0" quotePrefix="1" applyNumberFormat="1" applyFont="1" applyBorder="1" applyAlignment="1">
      <alignment horizontal="right" vertical="center" wrapText="1"/>
    </xf>
    <xf numFmtId="1" fontId="7" fillId="0" borderId="60" xfId="0" quotePrefix="1" applyNumberFormat="1" applyFont="1" applyBorder="1" applyAlignment="1">
      <alignment horizontal="right" vertical="center" wrapText="1"/>
    </xf>
    <xf numFmtId="1" fontId="7" fillId="0" borderId="60" xfId="0" applyNumberFormat="1" applyFont="1" applyBorder="1" applyAlignment="1">
      <alignment horizontal="right" vertical="center" wrapText="1"/>
    </xf>
    <xf numFmtId="4" fontId="7" fillId="0" borderId="36" xfId="0" applyNumberFormat="1" applyFont="1" applyBorder="1" applyAlignment="1">
      <alignment horizontal="right" vertical="center" wrapText="1"/>
    </xf>
    <xf numFmtId="0" fontId="5" fillId="0" borderId="72" xfId="0" applyFont="1" applyBorder="1" applyAlignment="1">
      <alignment horizontal="left" vertical="center" wrapText="1"/>
    </xf>
    <xf numFmtId="0" fontId="5" fillId="0" borderId="86" xfId="0" applyFont="1" applyBorder="1" applyAlignment="1">
      <alignment horizontal="left" vertical="center" wrapText="1"/>
    </xf>
    <xf numFmtId="0" fontId="5" fillId="0" borderId="87" xfId="0" applyFont="1" applyBorder="1" applyAlignment="1">
      <alignment horizontal="left" vertical="center" wrapText="1"/>
    </xf>
    <xf numFmtId="170" fontId="7" fillId="0" borderId="36" xfId="5" applyNumberFormat="1" applyFont="1" applyBorder="1" applyAlignment="1">
      <alignment horizontal="right" vertical="center" wrapText="1"/>
    </xf>
    <xf numFmtId="170" fontId="7" fillId="0" borderId="34" xfId="5" applyNumberFormat="1" applyFont="1" applyBorder="1" applyAlignment="1">
      <alignment horizontal="right" vertical="center" wrapText="1"/>
    </xf>
    <xf numFmtId="170" fontId="7" fillId="0" borderId="41" xfId="5" applyNumberFormat="1" applyFont="1" applyBorder="1" applyAlignment="1">
      <alignment horizontal="right" vertical="center" wrapText="1"/>
    </xf>
    <xf numFmtId="167" fontId="7" fillId="0" borderId="34" xfId="0" quotePrefix="1" applyNumberFormat="1" applyFont="1" applyBorder="1" applyAlignment="1">
      <alignment horizontal="right" vertical="center" wrapText="1"/>
    </xf>
    <xf numFmtId="167" fontId="7" fillId="0" borderId="60" xfId="0" quotePrefix="1" applyNumberFormat="1" applyFont="1" applyBorder="1" applyAlignment="1">
      <alignment horizontal="right" vertical="center" wrapText="1"/>
    </xf>
    <xf numFmtId="167" fontId="7" fillId="0" borderId="60" xfId="0" applyNumberFormat="1" applyFont="1" applyBorder="1" applyAlignment="1">
      <alignment horizontal="right" vertical="center" wrapText="1"/>
    </xf>
    <xf numFmtId="0" fontId="8" fillId="0" borderId="0" xfId="0" applyFont="1" applyAlignment="1">
      <alignment horizontal="right" vertical="center" wrapText="1"/>
    </xf>
    <xf numFmtId="0" fontId="15" fillId="9" borderId="0" xfId="0" applyFont="1" applyFill="1" applyAlignment="1">
      <alignment vertical="center" wrapText="1"/>
    </xf>
    <xf numFmtId="0" fontId="15" fillId="9" borderId="0" xfId="0" applyFont="1" applyFill="1" applyAlignment="1">
      <alignment horizontal="right" vertical="center" wrapText="1"/>
    </xf>
    <xf numFmtId="0" fontId="7" fillId="0" borderId="39" xfId="0" applyFont="1" applyBorder="1" applyAlignment="1">
      <alignment horizontal="right" vertical="center" wrapText="1"/>
    </xf>
    <xf numFmtId="9" fontId="7" fillId="0" borderId="39" xfId="0" applyNumberFormat="1" applyFont="1" applyBorder="1" applyAlignment="1">
      <alignment horizontal="right" vertical="center" wrapText="1"/>
    </xf>
    <xf numFmtId="9" fontId="7" fillId="0" borderId="41" xfId="0" applyNumberFormat="1" applyFont="1" applyBorder="1" applyAlignment="1">
      <alignment horizontal="right" vertical="center" wrapText="1"/>
    </xf>
    <xf numFmtId="3" fontId="7" fillId="0" borderId="34" xfId="5" applyNumberFormat="1" applyFont="1" applyBorder="1" applyAlignment="1">
      <alignment horizontal="right" vertical="center" wrapText="1"/>
    </xf>
    <xf numFmtId="3" fontId="7" fillId="0" borderId="41" xfId="0" applyNumberFormat="1" applyFont="1" applyBorder="1" applyAlignment="1">
      <alignment horizontal="right" vertical="center" wrapText="1"/>
    </xf>
    <xf numFmtId="3" fontId="7" fillId="0" borderId="41" xfId="5" applyNumberFormat="1" applyFont="1" applyBorder="1" applyAlignment="1">
      <alignment horizontal="right" vertical="center" wrapText="1"/>
    </xf>
    <xf numFmtId="3" fontId="15" fillId="0" borderId="34" xfId="5" applyNumberFormat="1" applyFont="1" applyBorder="1" applyAlignment="1">
      <alignment horizontal="right" vertical="center" wrapText="1"/>
    </xf>
    <xf numFmtId="0" fontId="68" fillId="0" borderId="0" xfId="4" applyFont="1"/>
    <xf numFmtId="3" fontId="7" fillId="0" borderId="41" xfId="0" quotePrefix="1" applyNumberFormat="1" applyFont="1" applyBorder="1" applyAlignment="1">
      <alignment horizontal="right" vertical="center" wrapText="1"/>
    </xf>
    <xf numFmtId="9" fontId="7" fillId="0" borderId="34" xfId="0" applyNumberFormat="1" applyFont="1" applyBorder="1" applyAlignment="1">
      <alignment horizontal="right" vertical="center" wrapText="1"/>
    </xf>
    <xf numFmtId="3" fontId="7" fillId="0" borderId="40" xfId="0" applyNumberFormat="1" applyFont="1" applyBorder="1" applyAlignment="1">
      <alignment horizontal="right" vertical="center" wrapText="1"/>
    </xf>
    <xf numFmtId="168" fontId="7" fillId="0" borderId="34" xfId="0" applyNumberFormat="1" applyFont="1" applyBorder="1" applyAlignment="1">
      <alignment horizontal="right" vertical="center" wrapText="1"/>
    </xf>
    <xf numFmtId="0" fontId="8" fillId="0" borderId="0" xfId="0" applyFont="1" applyAlignment="1">
      <alignment readingOrder="1"/>
    </xf>
    <xf numFmtId="3" fontId="7" fillId="0" borderId="0" xfId="0" applyNumberFormat="1" applyFont="1" applyAlignment="1">
      <alignment horizontal="right" vertical="center" wrapText="1"/>
    </xf>
    <xf numFmtId="0" fontId="7" fillId="0" borderId="34" xfId="0" applyFont="1" applyBorder="1" applyAlignment="1">
      <alignment vertical="center"/>
    </xf>
    <xf numFmtId="168" fontId="7" fillId="0" borderId="41" xfId="0" applyNumberFormat="1" applyFont="1" applyBorder="1" applyAlignment="1">
      <alignment horizontal="right" vertical="center" wrapText="1"/>
    </xf>
    <xf numFmtId="0" fontId="7" fillId="0" borderId="91" xfId="0" applyFont="1" applyBorder="1" applyAlignment="1">
      <alignment vertical="center" wrapText="1"/>
    </xf>
    <xf numFmtId="0" fontId="15" fillId="10" borderId="90" xfId="0" applyFont="1" applyFill="1" applyBorder="1" applyAlignment="1">
      <alignment vertical="center" wrapText="1"/>
    </xf>
    <xf numFmtId="0" fontId="15" fillId="10" borderId="90" xfId="0" applyFont="1" applyFill="1" applyBorder="1" applyAlignment="1">
      <alignment vertical="center"/>
    </xf>
    <xf numFmtId="0" fontId="7" fillId="0" borderId="92" xfId="0" applyFont="1" applyBorder="1" applyAlignment="1">
      <alignment vertical="center" wrapText="1"/>
    </xf>
    <xf numFmtId="0" fontId="7" fillId="0" borderId="41" xfId="0" applyFont="1" applyBorder="1" applyAlignment="1">
      <alignment horizontal="left" vertical="center"/>
    </xf>
    <xf numFmtId="0" fontId="7" fillId="0" borderId="41" xfId="0" applyFont="1" applyBorder="1" applyAlignment="1">
      <alignment vertical="center"/>
    </xf>
    <xf numFmtId="0" fontId="8" fillId="0" borderId="0" xfId="0" applyFont="1" applyAlignment="1">
      <alignment horizontal="left" vertical="top" wrapText="1"/>
    </xf>
    <xf numFmtId="0" fontId="7" fillId="0" borderId="36" xfId="0" applyFont="1" applyBorder="1" applyAlignment="1">
      <alignment vertical="center"/>
    </xf>
    <xf numFmtId="0" fontId="7" fillId="0" borderId="36" xfId="0" applyFont="1" applyBorder="1" applyAlignment="1">
      <alignment horizontal="left" vertical="center"/>
    </xf>
    <xf numFmtId="0" fontId="7" fillId="10" borderId="40" xfId="0" applyFont="1" applyFill="1" applyBorder="1" applyAlignment="1">
      <alignment vertical="center"/>
    </xf>
    <xf numFmtId="0" fontId="20" fillId="0" borderId="0" xfId="4" applyBorder="1" applyAlignment="1"/>
    <xf numFmtId="0" fontId="20" fillId="0" borderId="0" xfId="4" applyAlignment="1"/>
    <xf numFmtId="0" fontId="17" fillId="0" borderId="0" xfId="0" applyFont="1" applyAlignment="1">
      <alignment horizontal="center"/>
    </xf>
    <xf numFmtId="0" fontId="0" fillId="0" borderId="0" xfId="0" applyAlignment="1">
      <alignment horizontal="left" vertical="top" wrapText="1"/>
    </xf>
    <xf numFmtId="0" fontId="16" fillId="0" borderId="36" xfId="0" applyFont="1" applyBorder="1" applyAlignment="1">
      <alignment vertical="center" wrapText="1"/>
    </xf>
    <xf numFmtId="0" fontId="16" fillId="0" borderId="36" xfId="0" applyFont="1" applyBorder="1" applyAlignment="1">
      <alignment vertical="center"/>
    </xf>
    <xf numFmtId="0" fontId="16" fillId="0" borderId="34" xfId="0" applyFont="1" applyBorder="1" applyAlignment="1">
      <alignment vertical="center" wrapText="1"/>
    </xf>
    <xf numFmtId="0" fontId="16" fillId="0" borderId="34" xfId="0" applyFont="1" applyBorder="1" applyAlignment="1">
      <alignment vertical="center"/>
    </xf>
    <xf numFmtId="0" fontId="24" fillId="0" borderId="41" xfId="0" applyFont="1" applyBorder="1" applyAlignment="1">
      <alignment vertical="center" wrapText="1"/>
    </xf>
    <xf numFmtId="41" fontId="16" fillId="0" borderId="36" xfId="0" applyNumberFormat="1" applyFont="1" applyBorder="1" applyAlignment="1">
      <alignment horizontal="right" vertical="center" wrapText="1"/>
    </xf>
    <xf numFmtId="41" fontId="16" fillId="0" borderId="34" xfId="0" applyNumberFormat="1" applyFont="1" applyBorder="1" applyAlignment="1">
      <alignment horizontal="right" vertical="center" wrapText="1"/>
    </xf>
    <xf numFmtId="41" fontId="24" fillId="0" borderId="41" xfId="0" applyNumberFormat="1" applyFont="1" applyBorder="1" applyAlignment="1">
      <alignment horizontal="right" vertical="center" wrapText="1"/>
    </xf>
    <xf numFmtId="3" fontId="7" fillId="0" borderId="34" xfId="0" applyNumberFormat="1" applyFont="1" applyBorder="1" applyAlignment="1">
      <alignment horizontal="right" wrapText="1"/>
    </xf>
    <xf numFmtId="3" fontId="15" fillId="0" borderId="34" xfId="5" applyNumberFormat="1" applyFont="1" applyBorder="1" applyAlignment="1">
      <alignment horizontal="right" wrapText="1"/>
    </xf>
    <xf numFmtId="170" fontId="15" fillId="0" borderId="34" xfId="0" applyNumberFormat="1" applyFont="1" applyBorder="1" applyAlignment="1">
      <alignment horizontal="right" vertical="center" wrapText="1"/>
    </xf>
    <xf numFmtId="170" fontId="15" fillId="0" borderId="34" xfId="5" applyNumberFormat="1" applyFont="1" applyBorder="1" applyAlignment="1">
      <alignment horizontal="right" vertical="center" wrapText="1"/>
    </xf>
    <xf numFmtId="170" fontId="47" fillId="0" borderId="34" xfId="5" applyNumberFormat="1" applyFont="1" applyBorder="1" applyAlignment="1">
      <alignment horizontal="right" vertical="center" wrapText="1"/>
    </xf>
    <xf numFmtId="0" fontId="47" fillId="0" borderId="34" xfId="0" applyFont="1" applyBorder="1" applyAlignment="1">
      <alignment horizontal="left" vertical="center" wrapText="1" indent="2"/>
    </xf>
    <xf numFmtId="0" fontId="16" fillId="0" borderId="36" xfId="0" applyFont="1" applyBorder="1" applyAlignment="1">
      <alignment horizontal="left" vertical="center" wrapText="1"/>
    </xf>
    <xf numFmtId="0" fontId="16" fillId="0" borderId="34" xfId="0" applyFont="1" applyBorder="1" applyAlignment="1">
      <alignment horizontal="left" vertical="center" wrapText="1"/>
    </xf>
    <xf numFmtId="0" fontId="24" fillId="0" borderId="34" xfId="0" applyFont="1" applyBorder="1" applyAlignment="1">
      <alignment vertical="center" wrapText="1"/>
    </xf>
    <xf numFmtId="41" fontId="24" fillId="0" borderId="34" xfId="0" applyNumberFormat="1" applyFont="1" applyBorder="1" applyAlignment="1">
      <alignment horizontal="right" vertical="center" wrapText="1"/>
    </xf>
    <xf numFmtId="0" fontId="24" fillId="0" borderId="36" xfId="0" applyFont="1" applyBorder="1" applyAlignment="1">
      <alignment vertical="center" wrapText="1"/>
    </xf>
    <xf numFmtId="41" fontId="24" fillId="0" borderId="36" xfId="0" applyNumberFormat="1" applyFont="1" applyBorder="1" applyAlignment="1">
      <alignment horizontal="right" vertical="center" wrapText="1"/>
    </xf>
    <xf numFmtId="0" fontId="24" fillId="0" borderId="39" xfId="0" applyFont="1" applyBorder="1" applyAlignment="1">
      <alignment vertical="center" wrapText="1"/>
    </xf>
    <xf numFmtId="41" fontId="24" fillId="0" borderId="39" xfId="0" applyNumberFormat="1" applyFont="1" applyBorder="1" applyAlignment="1">
      <alignment horizontal="right" vertical="center" wrapText="1"/>
    </xf>
    <xf numFmtId="0" fontId="16" fillId="0" borderId="34" xfId="0" applyFont="1" applyBorder="1" applyAlignment="1">
      <alignment horizontal="left" vertical="center" wrapText="1" indent="2"/>
    </xf>
    <xf numFmtId="170" fontId="16" fillId="0" borderId="34" xfId="0" applyNumberFormat="1" applyFont="1" applyBorder="1" applyAlignment="1">
      <alignment horizontal="right" vertical="center" wrapText="1"/>
    </xf>
    <xf numFmtId="1" fontId="15" fillId="0" borderId="19" xfId="0" applyNumberFormat="1" applyFont="1" applyBorder="1" applyAlignment="1">
      <alignment horizontal="right" vertical="center" wrapText="1"/>
    </xf>
    <xf numFmtId="167" fontId="7" fillId="0" borderId="20" xfId="0" applyNumberFormat="1" applyFont="1" applyBorder="1" applyAlignment="1">
      <alignment horizontal="right" vertical="center" wrapText="1"/>
    </xf>
    <xf numFmtId="0" fontId="5" fillId="0" borderId="47" xfId="0" applyFont="1" applyBorder="1" applyAlignment="1">
      <alignment horizontal="left" vertical="center" wrapText="1"/>
    </xf>
    <xf numFmtId="0" fontId="5" fillId="0" borderId="77" xfId="0" applyFont="1" applyBorder="1" applyAlignment="1">
      <alignment horizontal="left" vertical="center" wrapText="1"/>
    </xf>
    <xf numFmtId="0" fontId="10" fillId="3" borderId="0" xfId="2" quotePrefix="1" applyFont="1" applyFill="1" applyBorder="1" applyAlignment="1">
      <alignment vertical="center"/>
    </xf>
    <xf numFmtId="0" fontId="18" fillId="3" borderId="0" xfId="2" applyFill="1" applyBorder="1" applyAlignment="1">
      <alignment vertical="center"/>
    </xf>
    <xf numFmtId="0" fontId="18" fillId="3" borderId="0" xfId="2" applyFill="1" applyAlignment="1">
      <alignment vertical="center"/>
    </xf>
    <xf numFmtId="0" fontId="32" fillId="3" borderId="0" xfId="0" applyFont="1" applyFill="1"/>
    <xf numFmtId="0" fontId="7" fillId="0" borderId="62" xfId="0" applyFont="1" applyBorder="1" applyAlignment="1">
      <alignment vertical="center" wrapText="1"/>
    </xf>
    <xf numFmtId="9" fontId="7" fillId="0" borderId="62" xfId="1" applyFont="1" applyBorder="1" applyAlignment="1">
      <alignment horizontal="right" vertical="center" wrapText="1"/>
    </xf>
    <xf numFmtId="1" fontId="7" fillId="0" borderId="34" xfId="5" applyNumberFormat="1" applyFont="1" applyBorder="1" applyAlignment="1">
      <alignment horizontal="right" vertical="center" wrapText="1"/>
    </xf>
    <xf numFmtId="1" fontId="7" fillId="0" borderId="41" xfId="5" applyNumberFormat="1" applyFont="1" applyBorder="1" applyAlignment="1">
      <alignment horizontal="right" vertical="center" wrapText="1"/>
    </xf>
    <xf numFmtId="171" fontId="47" fillId="0" borderId="34" xfId="5" applyNumberFormat="1" applyFont="1" applyBorder="1" applyAlignment="1">
      <alignment horizontal="right" vertical="center" wrapText="1"/>
    </xf>
    <xf numFmtId="0" fontId="25" fillId="8" borderId="31" xfId="0" applyFont="1" applyFill="1" applyBorder="1" applyAlignment="1">
      <alignment vertical="center" wrapText="1"/>
    </xf>
    <xf numFmtId="0" fontId="25" fillId="8" borderId="31" xfId="0" applyFont="1" applyFill="1" applyBorder="1" applyAlignment="1">
      <alignment horizontal="center" vertical="center" wrapText="1"/>
    </xf>
    <xf numFmtId="0" fontId="54" fillId="0" borderId="47" xfId="0" applyFont="1" applyBorder="1" applyAlignment="1">
      <alignment vertical="center" wrapText="1"/>
    </xf>
    <xf numFmtId="0" fontId="5" fillId="0" borderId="47" xfId="0" applyFont="1" applyBorder="1" applyAlignment="1">
      <alignment vertical="center" wrapText="1"/>
    </xf>
    <xf numFmtId="0" fontId="54" fillId="0" borderId="48" xfId="0" applyFont="1" applyBorder="1" applyAlignment="1">
      <alignment vertical="center" wrapText="1"/>
    </xf>
    <xf numFmtId="0" fontId="54" fillId="0" borderId="0" xfId="0" applyFont="1" applyAlignment="1">
      <alignment vertical="center" wrapText="1"/>
    </xf>
    <xf numFmtId="0" fontId="50" fillId="0" borderId="48" xfId="0" applyFont="1" applyBorder="1" applyAlignment="1">
      <alignment vertical="center" wrapText="1"/>
    </xf>
    <xf numFmtId="0" fontId="50" fillId="0" borderId="47" xfId="0" applyFont="1" applyBorder="1" applyAlignment="1">
      <alignment vertical="center" wrapText="1"/>
    </xf>
    <xf numFmtId="0" fontId="55" fillId="0" borderId="47" xfId="0" applyFont="1" applyBorder="1" applyAlignment="1">
      <alignment vertical="center" wrapText="1"/>
    </xf>
    <xf numFmtId="0" fontId="62" fillId="0" borderId="0" xfId="0" applyFont="1" applyAlignment="1">
      <alignment vertical="center" wrapText="1"/>
    </xf>
    <xf numFmtId="0" fontId="50" fillId="0" borderId="77" xfId="0" applyFont="1" applyBorder="1" applyAlignment="1">
      <alignment vertical="center" wrapText="1"/>
    </xf>
    <xf numFmtId="0" fontId="54" fillId="0" borderId="47" xfId="0" applyFont="1" applyBorder="1" applyAlignment="1">
      <alignment horizontal="left" vertical="center" wrapText="1"/>
    </xf>
    <xf numFmtId="0" fontId="54" fillId="0" borderId="48" xfId="0" applyFont="1" applyBorder="1" applyAlignment="1">
      <alignment horizontal="left" vertical="center" wrapText="1"/>
    </xf>
    <xf numFmtId="0" fontId="54" fillId="0" borderId="0" xfId="0" applyFont="1" applyAlignment="1">
      <alignment horizontal="left" vertical="center" wrapText="1"/>
    </xf>
    <xf numFmtId="0" fontId="63" fillId="0" borderId="0" xfId="0" applyFont="1" applyAlignment="1">
      <alignment horizontal="left" vertical="center" wrapText="1"/>
    </xf>
    <xf numFmtId="0" fontId="56" fillId="0" borderId="0" xfId="0" applyFont="1" applyAlignment="1">
      <alignment horizontal="left" vertical="center" wrapText="1"/>
    </xf>
    <xf numFmtId="0" fontId="55" fillId="0" borderId="47" xfId="0" applyFont="1" applyBorder="1" applyAlignment="1">
      <alignment horizontal="left" vertical="center" wrapText="1"/>
    </xf>
    <xf numFmtId="0" fontId="55" fillId="0" borderId="0" xfId="0" applyFont="1" applyAlignment="1">
      <alignment vertical="center" wrapText="1"/>
    </xf>
    <xf numFmtId="0" fontId="50" fillId="0" borderId="48" xfId="0" applyFont="1" applyBorder="1" applyAlignment="1">
      <alignment horizontal="left" vertical="center" wrapText="1"/>
    </xf>
    <xf numFmtId="0" fontId="50" fillId="0" borderId="47" xfId="0" applyFont="1" applyBorder="1" applyAlignment="1">
      <alignment horizontal="left" vertical="center" wrapText="1"/>
    </xf>
    <xf numFmtId="0" fontId="55" fillId="0" borderId="48" xfId="0" applyFont="1" applyBorder="1" applyAlignment="1">
      <alignment vertical="center" wrapText="1"/>
    </xf>
    <xf numFmtId="0" fontId="55" fillId="0" borderId="0" xfId="0" applyFont="1" applyAlignment="1">
      <alignment horizontal="left" vertical="center" wrapText="1"/>
    </xf>
    <xf numFmtId="0" fontId="42" fillId="11" borderId="48" xfId="0" applyFont="1" applyFill="1" applyBorder="1" applyAlignment="1">
      <alignment horizontal="left" vertical="center" wrapText="1"/>
    </xf>
    <xf numFmtId="0" fontId="50" fillId="0" borderId="0" xfId="0" applyFont="1" applyAlignment="1">
      <alignment horizontal="left" vertical="center" wrapText="1"/>
    </xf>
    <xf numFmtId="0" fontId="5" fillId="0" borderId="1" xfId="0" applyFont="1" applyBorder="1" applyAlignment="1">
      <alignment horizontal="left" vertical="center" wrapText="1"/>
    </xf>
    <xf numFmtId="0" fontId="6" fillId="0" borderId="48" xfId="0" applyFont="1" applyBorder="1" applyAlignment="1">
      <alignment vertical="center" wrapText="1"/>
    </xf>
    <xf numFmtId="0" fontId="64" fillId="0" borderId="85" xfId="2" applyFont="1" applyFill="1" applyBorder="1" applyAlignment="1">
      <alignment vertical="center" wrapText="1"/>
    </xf>
    <xf numFmtId="0" fontId="6" fillId="0" borderId="72" xfId="0" applyFont="1" applyBorder="1" applyAlignment="1">
      <alignment vertical="center" wrapText="1"/>
    </xf>
    <xf numFmtId="0" fontId="6" fillId="0" borderId="0" xfId="0" applyFont="1" applyAlignment="1">
      <alignment vertical="center" wrapText="1"/>
    </xf>
    <xf numFmtId="0" fontId="6" fillId="0" borderId="85" xfId="0" applyFont="1" applyBorder="1" applyAlignment="1">
      <alignment vertical="center" wrapText="1"/>
    </xf>
    <xf numFmtId="0" fontId="15" fillId="0" borderId="59" xfId="0" applyFont="1" applyBorder="1" applyAlignment="1">
      <alignment vertical="center" wrapText="1"/>
    </xf>
    <xf numFmtId="0" fontId="48" fillId="0" borderId="0" xfId="0" applyFont="1" applyAlignment="1">
      <alignment horizontal="right"/>
    </xf>
    <xf numFmtId="0" fontId="16" fillId="0" borderId="45" xfId="0" applyFont="1" applyBorder="1" applyAlignment="1">
      <alignment horizontal="left" vertical="center" wrapText="1"/>
    </xf>
    <xf numFmtId="0" fontId="69" fillId="0" borderId="45" xfId="0" applyFont="1" applyBorder="1" applyAlignment="1">
      <alignment horizontal="left" vertical="center" wrapText="1"/>
    </xf>
    <xf numFmtId="0" fontId="69" fillId="0" borderId="85" xfId="0" applyFont="1" applyBorder="1" applyAlignment="1">
      <alignment horizontal="left" vertical="center" wrapText="1"/>
    </xf>
    <xf numFmtId="0" fontId="69" fillId="0" borderId="48" xfId="0" applyFont="1" applyBorder="1" applyAlignment="1">
      <alignment vertical="center" wrapText="1"/>
    </xf>
    <xf numFmtId="0" fontId="70" fillId="0" borderId="0" xfId="0" applyFont="1"/>
    <xf numFmtId="0" fontId="16" fillId="0" borderId="59" xfId="0" applyFont="1" applyBorder="1" applyAlignment="1">
      <alignment vertical="center" wrapText="1"/>
    </xf>
    <xf numFmtId="9" fontId="16" fillId="0" borderId="34" xfId="1" applyFont="1" applyBorder="1" applyAlignment="1">
      <alignment horizontal="right" vertical="center" wrapText="1"/>
    </xf>
    <xf numFmtId="3" fontId="24" fillId="0" borderId="34" xfId="0" applyNumberFormat="1" applyFont="1" applyBorder="1" applyAlignment="1">
      <alignment horizontal="right" vertical="center" wrapText="1"/>
    </xf>
    <xf numFmtId="0" fontId="16" fillId="0" borderId="39" xfId="0" applyFont="1" applyBorder="1" applyAlignment="1">
      <alignment vertical="center" wrapText="1"/>
    </xf>
    <xf numFmtId="9" fontId="16" fillId="0" borderId="39" xfId="0" applyNumberFormat="1" applyFont="1" applyBorder="1" applyAlignment="1">
      <alignment horizontal="right" vertical="center" wrapText="1"/>
    </xf>
    <xf numFmtId="0" fontId="16" fillId="0" borderId="34" xfId="0" quotePrefix="1" applyFont="1" applyBorder="1" applyAlignment="1">
      <alignment horizontal="center" vertical="center" wrapText="1"/>
    </xf>
    <xf numFmtId="0" fontId="16" fillId="0" borderId="34" xfId="0" applyFont="1" applyBorder="1" applyAlignment="1">
      <alignment horizontal="center" vertical="center" wrapText="1"/>
    </xf>
    <xf numFmtId="0" fontId="16" fillId="0" borderId="36" xfId="0" applyFont="1" applyBorder="1" applyAlignment="1">
      <alignment horizontal="right" vertical="center" wrapText="1"/>
    </xf>
    <xf numFmtId="170" fontId="16" fillId="0" borderId="36" xfId="5" applyNumberFormat="1" applyFont="1" applyBorder="1" applyAlignment="1">
      <alignment horizontal="right" vertical="center" wrapText="1"/>
    </xf>
    <xf numFmtId="0" fontId="24" fillId="0" borderId="34" xfId="0" applyFont="1" applyBorder="1" applyAlignment="1">
      <alignment wrapText="1"/>
    </xf>
    <xf numFmtId="0" fontId="24" fillId="0" borderId="34" xfId="0" applyFont="1" applyBorder="1" applyAlignment="1">
      <alignment horizontal="right" wrapText="1"/>
    </xf>
    <xf numFmtId="3" fontId="24" fillId="0" borderId="34" xfId="5" applyNumberFormat="1" applyFont="1" applyBorder="1" applyAlignment="1">
      <alignment horizontal="right" wrapText="1"/>
    </xf>
    <xf numFmtId="167" fontId="16" fillId="0" borderId="34" xfId="0" applyNumberFormat="1" applyFont="1" applyBorder="1" applyAlignment="1">
      <alignment horizontal="right" vertical="center" wrapText="1"/>
    </xf>
    <xf numFmtId="0" fontId="70" fillId="0" borderId="0" xfId="0" applyFont="1" applyAlignment="1">
      <alignment horizontal="right"/>
    </xf>
    <xf numFmtId="0" fontId="72" fillId="0" borderId="0" xfId="0" applyFont="1" applyAlignment="1">
      <alignment wrapText="1"/>
    </xf>
    <xf numFmtId="0" fontId="72" fillId="0" borderId="0" xfId="0" applyFont="1" applyAlignment="1">
      <alignment horizontal="right" wrapText="1"/>
    </xf>
    <xf numFmtId="9" fontId="24" fillId="0" borderId="34" xfId="1" applyFont="1" applyBorder="1" applyAlignment="1">
      <alignment horizontal="right" vertical="center" wrapText="1"/>
    </xf>
    <xf numFmtId="0" fontId="24" fillId="9" borderId="35" xfId="0" applyFont="1" applyFill="1" applyBorder="1" applyAlignment="1">
      <alignment horizontal="left" vertical="center" wrapText="1"/>
    </xf>
    <xf numFmtId="0" fontId="16" fillId="0" borderId="0" xfId="0" applyFont="1" applyAlignment="1">
      <alignment horizontal="left" vertical="center" indent="1"/>
    </xf>
    <xf numFmtId="0" fontId="73" fillId="0" borderId="0" xfId="0" applyFont="1" applyAlignment="1">
      <alignment vertical="center"/>
    </xf>
    <xf numFmtId="0" fontId="70" fillId="0" borderId="0" xfId="0" applyFont="1" applyAlignment="1">
      <alignment horizontal="center"/>
    </xf>
    <xf numFmtId="0" fontId="74" fillId="0" borderId="27" xfId="3" applyFont="1" applyBorder="1"/>
    <xf numFmtId="0" fontId="74" fillId="0" borderId="0" xfId="3" applyFont="1" applyBorder="1"/>
    <xf numFmtId="0" fontId="16" fillId="0" borderId="17" xfId="0" applyFont="1" applyBorder="1" applyAlignment="1">
      <alignment horizontal="left" vertical="center" wrapText="1"/>
    </xf>
    <xf numFmtId="0" fontId="16" fillId="0" borderId="17" xfId="0" applyFont="1" applyBorder="1" applyAlignment="1">
      <alignment vertical="top" wrapText="1"/>
    </xf>
    <xf numFmtId="0" fontId="16" fillId="0" borderId="16" xfId="0" applyFont="1" applyBorder="1" applyAlignment="1">
      <alignment horizontal="right" vertical="center"/>
    </xf>
    <xf numFmtId="0" fontId="16" fillId="0" borderId="16" xfId="0" applyFont="1" applyBorder="1" applyAlignment="1">
      <alignment horizontal="right" vertical="center" wrapText="1"/>
    </xf>
    <xf numFmtId="0" fontId="16" fillId="0" borderId="0" xfId="0" applyFont="1" applyAlignment="1">
      <alignment vertical="top" wrapText="1"/>
    </xf>
    <xf numFmtId="0" fontId="16" fillId="0" borderId="0" xfId="0" applyFont="1" applyAlignment="1">
      <alignment horizontal="center" vertical="top" wrapText="1"/>
    </xf>
    <xf numFmtId="0" fontId="16" fillId="0" borderId="0" xfId="0" applyFont="1" applyAlignment="1">
      <alignment vertical="top"/>
    </xf>
    <xf numFmtId="0" fontId="16" fillId="0" borderId="9" xfId="0" applyFont="1" applyBorder="1" applyAlignment="1">
      <alignment horizontal="left" vertical="center" wrapText="1"/>
    </xf>
    <xf numFmtId="9" fontId="16" fillId="0" borderId="9" xfId="0" applyNumberFormat="1" applyFont="1" applyBorder="1" applyAlignment="1">
      <alignment horizontal="right" vertical="center" wrapText="1"/>
    </xf>
    <xf numFmtId="0" fontId="16" fillId="0" borderId="6" xfId="0" applyFont="1" applyBorder="1" applyAlignment="1">
      <alignment vertical="center" wrapText="1"/>
    </xf>
    <xf numFmtId="10" fontId="16" fillId="0" borderId="6" xfId="0" applyNumberFormat="1" applyFont="1" applyBorder="1" applyAlignment="1">
      <alignment horizontal="right" vertical="center" wrapText="1"/>
    </xf>
    <xf numFmtId="0" fontId="16" fillId="0" borderId="9" xfId="0" applyFont="1" applyBorder="1" applyAlignment="1">
      <alignment vertical="center" wrapText="1"/>
    </xf>
    <xf numFmtId="10" fontId="16" fillId="0" borderId="9" xfId="1" applyNumberFormat="1" applyFont="1" applyBorder="1" applyAlignment="1">
      <alignment horizontal="right" vertical="center" wrapText="1"/>
    </xf>
    <xf numFmtId="0" fontId="54" fillId="0" borderId="1" xfId="0" applyFont="1" applyBorder="1" applyAlignment="1">
      <alignment horizontal="left" vertical="center" wrapText="1"/>
    </xf>
    <xf numFmtId="2" fontId="8" fillId="0" borderId="0" xfId="0" applyNumberFormat="1" applyFont="1" applyAlignment="1">
      <alignment vertical="top"/>
    </xf>
    <xf numFmtId="0" fontId="16" fillId="0" borderId="34" xfId="0" applyFont="1" applyBorder="1" applyAlignment="1">
      <alignment horizontal="left" vertical="center" indent="2"/>
    </xf>
    <xf numFmtId="0" fontId="7" fillId="0" borderId="93" xfId="0" applyFont="1" applyBorder="1" applyAlignment="1">
      <alignment horizontal="left" vertical="center" wrapText="1"/>
    </xf>
    <xf numFmtId="1" fontId="7" fillId="0" borderId="93" xfId="1" applyNumberFormat="1" applyFont="1" applyBorder="1" applyAlignment="1">
      <alignment horizontal="right" vertical="center" wrapText="1"/>
    </xf>
    <xf numFmtId="1" fontId="7" fillId="0" borderId="16" xfId="1" applyNumberFormat="1" applyFont="1" applyBorder="1" applyAlignment="1">
      <alignment horizontal="right" vertical="center" wrapText="1"/>
    </xf>
    <xf numFmtId="1" fontId="7" fillId="0" borderId="17" xfId="0" applyNumberFormat="1" applyFont="1" applyBorder="1" applyAlignment="1">
      <alignment horizontal="right" vertical="center" wrapText="1"/>
    </xf>
    <xf numFmtId="1" fontId="7" fillId="0" borderId="0" xfId="0" applyNumberFormat="1" applyFont="1" applyAlignment="1">
      <alignment horizontal="right" vertical="center" wrapText="1"/>
    </xf>
    <xf numFmtId="1" fontId="7" fillId="0" borderId="18" xfId="0" applyNumberFormat="1" applyFont="1" applyBorder="1" applyAlignment="1">
      <alignment horizontal="right" vertical="center" wrapText="1"/>
    </xf>
    <xf numFmtId="0" fontId="76" fillId="0" borderId="0" xfId="0" applyFont="1"/>
    <xf numFmtId="0" fontId="77" fillId="0" borderId="0" xfId="0" applyFont="1"/>
    <xf numFmtId="0" fontId="77" fillId="0" borderId="0" xfId="0" applyFont="1" applyAlignment="1">
      <alignment horizontal="right"/>
    </xf>
    <xf numFmtId="0" fontId="77" fillId="0" borderId="0" xfId="0" applyFont="1" applyAlignment="1">
      <alignment horizontal="center"/>
    </xf>
    <xf numFmtId="0" fontId="77" fillId="0" borderId="0" xfId="0" applyFont="1" applyAlignment="1">
      <alignment vertical="top"/>
    </xf>
    <xf numFmtId="164" fontId="7" fillId="0" borderId="41" xfId="1" applyNumberFormat="1" applyFont="1" applyBorder="1" applyAlignment="1">
      <alignment horizontal="right" vertical="center" wrapText="1"/>
    </xf>
    <xf numFmtId="4" fontId="7" fillId="0" borderId="34" xfId="0" applyNumberFormat="1" applyFont="1" applyBorder="1" applyAlignment="1">
      <alignment horizontal="right" vertical="center" wrapText="1"/>
    </xf>
    <xf numFmtId="9" fontId="15" fillId="0" borderId="34" xfId="1" quotePrefix="1" applyFont="1" applyBorder="1" applyAlignment="1">
      <alignment horizontal="right" vertical="center" wrapText="1"/>
    </xf>
    <xf numFmtId="9" fontId="7" fillId="0" borderId="41" xfId="1" quotePrefix="1" applyFont="1" applyBorder="1" applyAlignment="1">
      <alignment horizontal="right" vertical="center" wrapText="1"/>
    </xf>
    <xf numFmtId="9" fontId="15" fillId="10" borderId="39" xfId="0" applyNumberFormat="1" applyFont="1" applyFill="1" applyBorder="1" applyAlignment="1">
      <alignment vertical="center"/>
    </xf>
    <xf numFmtId="9" fontId="7" fillId="0" borderId="36" xfId="1" quotePrefix="1" applyFont="1" applyBorder="1" applyAlignment="1">
      <alignment horizontal="right" vertical="center" wrapText="1"/>
    </xf>
    <xf numFmtId="9" fontId="15" fillId="0" borderId="41" xfId="1" quotePrefix="1" applyFont="1" applyBorder="1" applyAlignment="1">
      <alignment horizontal="right" vertical="center" wrapText="1"/>
    </xf>
    <xf numFmtId="0" fontId="8" fillId="3" borderId="0" xfId="0" applyFont="1" applyFill="1" applyAlignment="1">
      <alignment horizontal="left" vertical="center" wrapText="1"/>
    </xf>
    <xf numFmtId="0" fontId="8" fillId="3" borderId="12"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8" fillId="0" borderId="0" xfId="0" applyFont="1" applyAlignment="1">
      <alignment horizontal="left" vertical="center" wrapText="1"/>
    </xf>
    <xf numFmtId="0" fontId="7" fillId="0" borderId="67"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16" fillId="0" borderId="6" xfId="0" applyFont="1" applyBorder="1" applyAlignment="1">
      <alignment horizontal="left" vertical="center" wrapText="1"/>
    </xf>
    <xf numFmtId="0" fontId="7" fillId="0" borderId="6" xfId="0" applyFont="1" applyBorder="1" applyAlignment="1">
      <alignment vertical="center" wrapText="1"/>
    </xf>
    <xf numFmtId="0" fontId="7" fillId="0" borderId="9" xfId="0" applyFont="1" applyBorder="1" applyAlignment="1">
      <alignment vertical="center" wrapText="1"/>
    </xf>
    <xf numFmtId="0" fontId="15" fillId="2" borderId="9" xfId="0" applyFont="1" applyFill="1" applyBorder="1" applyAlignment="1">
      <alignment vertical="center" wrapText="1"/>
    </xf>
    <xf numFmtId="0" fontId="7" fillId="0" borderId="10" xfId="0" applyFont="1" applyBorder="1" applyAlignment="1">
      <alignment vertical="center" wrapText="1"/>
    </xf>
    <xf numFmtId="0" fontId="7" fillId="0" borderId="0" xfId="0" applyFont="1" applyAlignment="1">
      <alignment horizontal="left" vertical="center" wrapText="1" indent="1"/>
    </xf>
    <xf numFmtId="0" fontId="7" fillId="0" borderId="68" xfId="0" applyFont="1" applyBorder="1" applyAlignment="1">
      <alignment horizontal="left" vertical="center" wrapText="1"/>
    </xf>
    <xf numFmtId="0" fontId="7" fillId="0" borderId="15" xfId="0" applyFont="1" applyBorder="1" applyAlignment="1">
      <alignment horizontal="left" vertical="center" wrapText="1"/>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15" fillId="0" borderId="17" xfId="0" applyFont="1" applyBorder="1" applyAlignment="1">
      <alignment horizontal="left" vertical="center" wrapText="1"/>
    </xf>
    <xf numFmtId="49" fontId="7" fillId="0" borderId="0" xfId="0" applyNumberFormat="1" applyFont="1" applyAlignment="1">
      <alignment horizontal="left" vertical="top"/>
    </xf>
    <xf numFmtId="49" fontId="7" fillId="0" borderId="0" xfId="0" applyNumberFormat="1" applyFont="1" applyAlignment="1">
      <alignment horizontal="left" vertical="top" wrapText="1"/>
    </xf>
    <xf numFmtId="0" fontId="7" fillId="0" borderId="55" xfId="0" applyFont="1" applyBorder="1" applyAlignment="1">
      <alignment horizontal="left" vertical="center" wrapText="1"/>
    </xf>
    <xf numFmtId="0" fontId="7" fillId="0" borderId="18"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20" xfId="0" applyFont="1" applyBorder="1" applyAlignment="1">
      <alignment horizontal="left" vertical="center" wrapText="1"/>
    </xf>
    <xf numFmtId="0" fontId="7" fillId="0" borderId="0" xfId="0" applyFont="1" applyAlignment="1">
      <alignment horizontal="left" vertical="top" wrapText="1"/>
    </xf>
    <xf numFmtId="0" fontId="15" fillId="4" borderId="19" xfId="0" applyFont="1" applyFill="1" applyBorder="1" applyAlignment="1">
      <alignment horizontal="center" vertical="top" wrapText="1"/>
    </xf>
    <xf numFmtId="0" fontId="7" fillId="0" borderId="18" xfId="0" applyFont="1" applyBorder="1" applyAlignment="1">
      <alignment horizontal="center" vertical="top" wrapText="1"/>
    </xf>
    <xf numFmtId="0" fontId="7" fillId="0" borderId="0" xfId="0" applyFont="1" applyAlignment="1">
      <alignment horizontal="center" vertical="center" wrapText="1"/>
    </xf>
    <xf numFmtId="0" fontId="7" fillId="0" borderId="17" xfId="0" applyFont="1" applyBorder="1" applyAlignment="1">
      <alignment horizontal="left" vertical="top"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6" xfId="0" applyFont="1" applyBorder="1" applyAlignment="1">
      <alignment horizontal="left" vertical="top" wrapText="1"/>
    </xf>
    <xf numFmtId="0" fontId="7" fillId="0" borderId="19" xfId="0" applyFont="1" applyBorder="1" applyAlignment="1">
      <alignment horizontal="left" vertical="top" wrapText="1"/>
    </xf>
    <xf numFmtId="0" fontId="7" fillId="0" borderId="18" xfId="0" applyFont="1" applyBorder="1" applyAlignment="1">
      <alignment horizontal="left" vertical="top" wrapText="1"/>
    </xf>
    <xf numFmtId="0" fontId="7" fillId="0" borderId="0" xfId="0" applyFont="1" applyAlignment="1">
      <alignment horizontal="center" vertical="top" wrapText="1"/>
    </xf>
    <xf numFmtId="0" fontId="16" fillId="0" borderId="18" xfId="0" applyFont="1" applyBorder="1" applyAlignment="1">
      <alignment horizontal="left" vertical="center" wrapText="1"/>
    </xf>
    <xf numFmtId="0" fontId="15" fillId="0" borderId="55" xfId="0" applyFont="1" applyBorder="1" applyAlignment="1">
      <alignment horizontal="left" vertical="center" wrapText="1"/>
    </xf>
    <xf numFmtId="0" fontId="15" fillId="0" borderId="57" xfId="0" applyFont="1" applyBorder="1" applyAlignment="1">
      <alignment horizontal="left" vertical="center" wrapText="1"/>
    </xf>
    <xf numFmtId="0" fontId="15" fillId="0" borderId="20" xfId="0" applyFont="1" applyBorder="1" applyAlignment="1">
      <alignment horizontal="left" vertical="center" wrapText="1"/>
    </xf>
    <xf numFmtId="0" fontId="16" fillId="0" borderId="17" xfId="0" applyFont="1" applyBorder="1" applyAlignment="1">
      <alignment horizontal="left" vertical="center" wrapText="1"/>
    </xf>
    <xf numFmtId="0" fontId="7" fillId="0" borderId="54" xfId="0" applyFont="1" applyBorder="1" applyAlignment="1">
      <alignment horizontal="right" vertical="center" wrapText="1"/>
    </xf>
    <xf numFmtId="0" fontId="7" fillId="0" borderId="26" xfId="0" applyFont="1" applyBorder="1" applyAlignment="1">
      <alignment horizontal="right" vertical="center" wrapText="1"/>
    </xf>
    <xf numFmtId="0" fontId="25" fillId="8" borderId="31" xfId="0" applyFont="1" applyFill="1" applyBorder="1" applyAlignment="1">
      <alignment horizontal="left" vertical="center"/>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8" fillId="0" borderId="0" xfId="0" applyFont="1" applyAlignment="1">
      <alignment horizontal="left" wrapText="1"/>
    </xf>
    <xf numFmtId="0" fontId="59" fillId="0" borderId="0" xfId="0" applyFont="1" applyAlignment="1">
      <alignment horizontal="left" vertical="center" wrapText="1" indent="1"/>
    </xf>
    <xf numFmtId="0" fontId="8" fillId="0" borderId="79" xfId="0" applyFont="1" applyBorder="1" applyAlignment="1">
      <alignment horizontal="left" vertical="top" wrapText="1"/>
    </xf>
    <xf numFmtId="0" fontId="8" fillId="0" borderId="81" xfId="0" applyFont="1" applyBorder="1" applyAlignment="1">
      <alignment horizontal="left" vertical="top" wrapText="1"/>
    </xf>
    <xf numFmtId="0" fontId="8" fillId="0" borderId="83" xfId="0" applyFont="1" applyBorder="1" applyAlignment="1">
      <alignment horizontal="left" vertical="top" wrapText="1"/>
    </xf>
    <xf numFmtId="0" fontId="7" fillId="0" borderId="61" xfId="0" applyFont="1" applyBorder="1" applyAlignment="1">
      <alignment horizontal="left" vertical="center" wrapText="1"/>
    </xf>
    <xf numFmtId="0" fontId="7" fillId="0" borderId="64" xfId="0" applyFont="1" applyBorder="1" applyAlignment="1">
      <alignment horizontal="left" vertical="center" wrapText="1"/>
    </xf>
    <xf numFmtId="0" fontId="25" fillId="14" borderId="34" xfId="0" applyFont="1" applyFill="1" applyBorder="1" applyAlignment="1">
      <alignment horizontal="center" vertical="center" wrapText="1"/>
    </xf>
    <xf numFmtId="0" fontId="7" fillId="0" borderId="36" xfId="0" applyFont="1" applyBorder="1" applyAlignment="1">
      <alignment horizontal="left" vertical="center" wrapText="1"/>
    </xf>
    <xf numFmtId="0" fontId="7" fillId="0" borderId="62" xfId="0" applyFont="1" applyBorder="1" applyAlignment="1">
      <alignment horizontal="left" vertical="center" wrapText="1"/>
    </xf>
    <xf numFmtId="0" fontId="15" fillId="0" borderId="41" xfId="0" applyFont="1" applyBorder="1" applyAlignment="1">
      <alignment horizontal="left" vertical="center" wrapText="1"/>
    </xf>
    <xf numFmtId="0" fontId="7" fillId="0" borderId="39" xfId="0" applyFont="1" applyBorder="1" applyAlignment="1">
      <alignment horizontal="left" vertical="center" wrapText="1"/>
    </xf>
    <xf numFmtId="0" fontId="7" fillId="0" borderId="66" xfId="0" applyFont="1" applyBorder="1" applyAlignment="1">
      <alignment horizontal="left" vertical="center" wrapText="1"/>
    </xf>
    <xf numFmtId="0" fontId="7" fillId="0" borderId="63" xfId="0" applyFont="1" applyBorder="1" applyAlignment="1">
      <alignment horizontal="left" vertical="center" wrapText="1"/>
    </xf>
    <xf numFmtId="0" fontId="8" fillId="0" borderId="0" xfId="0" applyFont="1" applyAlignment="1">
      <alignment horizontal="left" vertical="top" wrapText="1"/>
    </xf>
    <xf numFmtId="0" fontId="16" fillId="0" borderId="36" xfId="0" applyFont="1" applyBorder="1" applyAlignment="1">
      <alignment vertical="center" wrapText="1"/>
    </xf>
    <xf numFmtId="0" fontId="16" fillId="0" borderId="34" xfId="0" applyFont="1" applyBorder="1" applyAlignment="1">
      <alignment vertical="center" wrapText="1"/>
    </xf>
    <xf numFmtId="0" fontId="10" fillId="0" borderId="0" xfId="0" applyFont="1" applyAlignment="1">
      <alignment horizontal="left" vertical="center" wrapText="1"/>
    </xf>
    <xf numFmtId="0" fontId="16" fillId="0" borderId="34" xfId="0" applyFont="1" applyBorder="1" applyAlignment="1">
      <alignment horizontal="left" vertical="center" wrapText="1"/>
    </xf>
    <xf numFmtId="0" fontId="16" fillId="0" borderId="62" xfId="0" applyFont="1" applyBorder="1" applyAlignment="1">
      <alignment horizontal="left" vertical="center" wrapText="1"/>
    </xf>
    <xf numFmtId="0" fontId="16" fillId="0" borderId="36" xfId="0" applyFont="1" applyBorder="1" applyAlignment="1">
      <alignment horizontal="left" vertical="center" wrapText="1"/>
    </xf>
    <xf numFmtId="0" fontId="7" fillId="0" borderId="36" xfId="0" applyFont="1" applyBorder="1" applyAlignment="1">
      <alignment vertical="center" wrapText="1"/>
    </xf>
    <xf numFmtId="0" fontId="7" fillId="0" borderId="34" xfId="0" applyFont="1" applyBorder="1" applyAlignment="1">
      <alignment vertical="center" wrapText="1"/>
    </xf>
    <xf numFmtId="0" fontId="7" fillId="0" borderId="41" xfId="0" applyFont="1" applyBorder="1" applyAlignment="1">
      <alignment vertical="center" wrapText="1"/>
    </xf>
    <xf numFmtId="0" fontId="28" fillId="0" borderId="0" xfId="0" applyFont="1" applyAlignment="1">
      <alignment horizontal="left" vertical="top" wrapText="1" readingOrder="1"/>
    </xf>
    <xf numFmtId="0" fontId="19" fillId="0" borderId="3" xfId="3" applyBorder="1" applyAlignment="1">
      <alignment horizontal="left" wrapText="1"/>
    </xf>
    <xf numFmtId="0" fontId="14" fillId="0" borderId="0" xfId="0" applyFont="1" applyAlignment="1">
      <alignment horizontal="left" vertical="center" wrapText="1"/>
    </xf>
    <xf numFmtId="0" fontId="15" fillId="9" borderId="41" xfId="0" applyFont="1" applyFill="1" applyBorder="1" applyAlignment="1">
      <alignment horizontal="center" vertical="center" wrapText="1"/>
    </xf>
    <xf numFmtId="0" fontId="15" fillId="0" borderId="34" xfId="0" applyFont="1" applyBorder="1" applyAlignment="1">
      <alignment vertical="center" wrapText="1"/>
    </xf>
    <xf numFmtId="0" fontId="15" fillId="0" borderId="41" xfId="0" applyFont="1" applyBorder="1" applyAlignment="1">
      <alignment vertical="center" wrapText="1"/>
    </xf>
    <xf numFmtId="0" fontId="15" fillId="9" borderId="34" xfId="0" applyFont="1" applyFill="1" applyBorder="1" applyAlignment="1">
      <alignment vertical="center" wrapText="1"/>
    </xf>
    <xf numFmtId="0" fontId="15" fillId="9" borderId="41" xfId="0" applyFont="1" applyFill="1" applyBorder="1" applyAlignment="1">
      <alignment vertical="center" wrapText="1"/>
    </xf>
    <xf numFmtId="0" fontId="15" fillId="9" borderId="34" xfId="0" applyFont="1" applyFill="1" applyBorder="1" applyAlignment="1">
      <alignment horizontal="center" vertical="center" wrapText="1"/>
    </xf>
    <xf numFmtId="0" fontId="15" fillId="9" borderId="34" xfId="0" applyFont="1" applyFill="1" applyBorder="1" applyAlignment="1">
      <alignment horizontal="right" vertical="center" wrapText="1"/>
    </xf>
    <xf numFmtId="0" fontId="15" fillId="9" borderId="41" xfId="0" applyFont="1" applyFill="1" applyBorder="1" applyAlignment="1">
      <alignment horizontal="right" vertical="center" wrapText="1"/>
    </xf>
    <xf numFmtId="0" fontId="7" fillId="0" borderId="34" xfId="0" quotePrefix="1" applyFont="1" applyBorder="1" applyAlignment="1">
      <alignment vertical="center" wrapText="1"/>
    </xf>
    <xf numFmtId="0" fontId="15" fillId="0" borderId="34" xfId="0" quotePrefix="1" applyFont="1" applyBorder="1" applyAlignment="1">
      <alignment vertical="center" wrapText="1"/>
    </xf>
    <xf numFmtId="0" fontId="24" fillId="0" borderId="34" xfId="0" applyFont="1" applyBorder="1" applyAlignment="1">
      <alignment vertical="center" wrapText="1"/>
    </xf>
    <xf numFmtId="0" fontId="7" fillId="0" borderId="34" xfId="0" applyFont="1" applyBorder="1" applyAlignment="1">
      <alignment horizontal="left" vertical="center" wrapText="1"/>
    </xf>
    <xf numFmtId="0" fontId="7" fillId="0" borderId="41" xfId="0" applyFont="1" applyBorder="1" applyAlignment="1">
      <alignment horizontal="left" vertical="center" wrapText="1"/>
    </xf>
    <xf numFmtId="0" fontId="7" fillId="0" borderId="40" xfId="0" applyFont="1" applyBorder="1" applyAlignment="1">
      <alignment vertical="center" wrapText="1"/>
    </xf>
    <xf numFmtId="0" fontId="7" fillId="0" borderId="59" xfId="0" applyFont="1" applyBorder="1" applyAlignment="1">
      <alignment vertical="center" wrapText="1"/>
    </xf>
    <xf numFmtId="0" fontId="15" fillId="9" borderId="58" xfId="0" applyFont="1" applyFill="1" applyBorder="1" applyAlignment="1">
      <alignment vertical="center" wrapText="1"/>
    </xf>
    <xf numFmtId="0" fontId="7" fillId="0" borderId="91" xfId="0" applyFont="1" applyBorder="1" applyAlignment="1">
      <alignment vertical="center" wrapText="1"/>
    </xf>
    <xf numFmtId="0" fontId="15" fillId="0" borderId="59" xfId="0" applyFont="1" applyBorder="1" applyAlignment="1">
      <alignment vertical="center" wrapText="1"/>
    </xf>
    <xf numFmtId="0" fontId="16" fillId="0" borderId="59" xfId="0" applyFont="1" applyBorder="1" applyAlignment="1">
      <alignment vertical="center" wrapText="1"/>
    </xf>
    <xf numFmtId="0" fontId="5" fillId="0" borderId="45" xfId="0" applyFont="1" applyBorder="1" applyAlignment="1">
      <alignment vertical="center" wrapText="1"/>
    </xf>
    <xf numFmtId="0" fontId="6" fillId="0" borderId="48" xfId="0" applyFont="1" applyBorder="1" applyAlignment="1">
      <alignment horizontal="left" vertical="center" wrapText="1"/>
    </xf>
    <xf numFmtId="0" fontId="6" fillId="0" borderId="77" xfId="0" applyFont="1" applyBorder="1" applyAlignment="1">
      <alignment horizontal="left" vertical="center" wrapText="1"/>
    </xf>
    <xf numFmtId="0" fontId="5" fillId="0" borderId="45" xfId="0" applyFont="1" applyBorder="1" applyAlignment="1">
      <alignment horizontal="left" vertical="center" wrapText="1"/>
    </xf>
    <xf numFmtId="0" fontId="5" fillId="0" borderId="48" xfId="0" applyFont="1" applyBorder="1" applyAlignment="1">
      <alignment horizontal="left" vertical="center" wrapText="1"/>
    </xf>
    <xf numFmtId="0" fontId="5" fillId="0" borderId="89" xfId="0" applyFont="1" applyBorder="1" applyAlignment="1">
      <alignment horizontal="left" vertical="center" wrapText="1"/>
    </xf>
    <xf numFmtId="0" fontId="5" fillId="0" borderId="0" xfId="0" applyFont="1" applyAlignment="1">
      <alignment horizontal="left" vertical="center" wrapText="1"/>
    </xf>
    <xf numFmtId="0" fontId="5" fillId="0" borderId="47" xfId="0" applyFont="1" applyBorder="1" applyAlignment="1">
      <alignment horizontal="left" vertical="center" wrapText="1"/>
    </xf>
    <xf numFmtId="0" fontId="5" fillId="0" borderId="45" xfId="0" applyFont="1" applyBorder="1" applyAlignment="1">
      <alignment horizontal="center" vertical="center" wrapText="1"/>
    </xf>
    <xf numFmtId="0" fontId="5" fillId="0" borderId="46" xfId="0" applyFont="1" applyBorder="1" applyAlignment="1">
      <alignment horizontal="left" vertical="center" wrapText="1"/>
    </xf>
    <xf numFmtId="0" fontId="5" fillId="0" borderId="1" xfId="0" applyFont="1" applyBorder="1" applyAlignment="1">
      <alignment horizontal="left" vertical="center" wrapText="1"/>
    </xf>
    <xf numFmtId="0" fontId="5" fillId="0" borderId="48" xfId="0" applyFont="1" applyBorder="1" applyAlignment="1">
      <alignment vertical="center" wrapText="1"/>
    </xf>
    <xf numFmtId="0" fontId="5" fillId="0" borderId="47" xfId="0" applyFont="1" applyBorder="1" applyAlignment="1">
      <alignment vertical="center" wrapText="1"/>
    </xf>
    <xf numFmtId="0" fontId="69" fillId="0" borderId="45" xfId="0" applyFont="1" applyBorder="1" applyAlignment="1">
      <alignment vertical="center" wrapText="1"/>
    </xf>
    <xf numFmtId="0" fontId="69" fillId="0" borderId="48"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24" fillId="0" borderId="45" xfId="0" applyFont="1" applyBorder="1" applyAlignment="1">
      <alignment horizontal="left" vertical="center" wrapText="1"/>
    </xf>
    <xf numFmtId="0" fontId="27" fillId="0" borderId="45" xfId="0" applyFont="1" applyBorder="1" applyAlignment="1">
      <alignment horizontal="lef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8" fillId="0" borderId="48" xfId="0" applyFont="1" applyBorder="1" applyAlignment="1">
      <alignment horizontal="left" vertical="center" wrapText="1"/>
    </xf>
    <xf numFmtId="0" fontId="28" fillId="0" borderId="47" xfId="0" applyFont="1" applyBorder="1" applyAlignment="1">
      <alignment horizontal="left" vertical="center" wrapText="1"/>
    </xf>
    <xf numFmtId="0" fontId="5" fillId="0" borderId="88" xfId="0" applyFont="1" applyBorder="1" applyAlignment="1">
      <alignment horizontal="left" vertical="center" wrapText="1"/>
    </xf>
    <xf numFmtId="0" fontId="5" fillId="0" borderId="72" xfId="0" applyFont="1" applyBorder="1" applyAlignment="1">
      <alignment horizontal="left" vertical="center" wrapText="1"/>
    </xf>
    <xf numFmtId="0" fontId="29" fillId="0" borderId="48" xfId="0" applyFont="1" applyBorder="1" applyAlignment="1">
      <alignment horizontal="left" vertical="center" wrapText="1"/>
    </xf>
    <xf numFmtId="0" fontId="29" fillId="0" borderId="47" xfId="0" applyFont="1" applyBorder="1" applyAlignment="1">
      <alignment horizontal="left" vertical="center" wrapText="1"/>
    </xf>
    <xf numFmtId="0" fontId="29" fillId="0" borderId="0" xfId="0" applyFont="1" applyAlignment="1">
      <alignment horizontal="left" vertical="center" wrapText="1"/>
    </xf>
    <xf numFmtId="0" fontId="28" fillId="0" borderId="0" xfId="0" applyFont="1" applyAlignment="1">
      <alignment horizontal="left" vertical="center" wrapText="1"/>
    </xf>
    <xf numFmtId="0" fontId="29" fillId="0" borderId="49" xfId="0" applyFont="1" applyBorder="1" applyAlignment="1">
      <alignment horizontal="left" vertical="center" wrapText="1"/>
    </xf>
    <xf numFmtId="0" fontId="28" fillId="0" borderId="49" xfId="0" applyFont="1" applyBorder="1" applyAlignment="1">
      <alignment horizontal="left" vertical="center" wrapText="1"/>
    </xf>
  </cellXfs>
  <cellStyles count="6">
    <cellStyle name="Comma" xfId="5" builtinId="3"/>
    <cellStyle name="Heading 1" xfId="3" builtinId="16"/>
    <cellStyle name="Heading 4" xfId="4" builtinId="19"/>
    <cellStyle name="Hyperlink" xfId="2" builtinId="8"/>
    <cellStyle name="Normal" xfId="0" builtinId="0"/>
    <cellStyle name="Percent" xfId="1" builtinId="5"/>
  </cellStyles>
  <dxfs count="0"/>
  <tableStyles count="0" defaultTableStyle="TableStyleMedium2" defaultPivotStyle="PivotStyleLight16"/>
  <colors>
    <mruColors>
      <color rgb="FF36BDB1"/>
      <color rgb="FFF2DDF3"/>
      <color rgb="FF339DC3"/>
      <color rgb="FFC5D4E5"/>
      <color rgb="FF44CAEE"/>
      <color rgb="FFD1D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409940560708603E-2"/>
          <c:y val="3.592699490618477E-2"/>
          <c:w val="0.92616140029484517"/>
          <c:h val="0.85645686793241815"/>
        </c:manualLayout>
      </c:layout>
      <c:barChart>
        <c:barDir val="col"/>
        <c:grouping val="clustered"/>
        <c:varyColors val="0"/>
        <c:ser>
          <c:idx val="0"/>
          <c:order val="0"/>
          <c:tx>
            <c:strRef>
              <c:f>'DXS Financial Performance'!$A$28</c:f>
              <c:strCache>
                <c:ptCount val="1"/>
                <c:pt idx="0">
                  <c:v>Dexus</c:v>
                </c:pt>
              </c:strCache>
            </c:strRef>
          </c:tx>
          <c:spPr>
            <a:solidFill>
              <a:schemeClr val="accent1"/>
            </a:solidFill>
            <a:ln>
              <a:noFill/>
            </a:ln>
            <a:effectLst/>
          </c:spPr>
          <c:invertIfNegative val="0"/>
          <c:cat>
            <c:strRef>
              <c:f>'DXS Financial Performance'!$B$27:$E$27</c:f>
              <c:strCache>
                <c:ptCount val="4"/>
                <c:pt idx="0">
                  <c:v>1 year</c:v>
                </c:pt>
                <c:pt idx="1">
                  <c:v>3 years*
% p.a.</c:v>
                </c:pt>
                <c:pt idx="2">
                  <c:v>5 years*
% p.a.</c:v>
                </c:pt>
                <c:pt idx="3">
                  <c:v>10 years*
% p.a.</c:v>
                </c:pt>
              </c:strCache>
            </c:strRef>
          </c:cat>
          <c:val>
            <c:numRef>
              <c:f>'DXS Financial Performance'!$B$28:$E$28</c:f>
              <c:numCache>
                <c:formatCode>0.00%</c:formatCode>
                <c:ptCount val="4"/>
                <c:pt idx="0">
                  <c:v>-6.3E-2</c:v>
                </c:pt>
                <c:pt idx="1">
                  <c:v>1E-3</c:v>
                </c:pt>
                <c:pt idx="2">
                  <c:v>8.0000000000000002E-3</c:v>
                </c:pt>
                <c:pt idx="3">
                  <c:v>7.3999999999999996E-2</c:v>
                </c:pt>
              </c:numCache>
            </c:numRef>
          </c:val>
          <c:extLst>
            <c:ext xmlns:c16="http://schemas.microsoft.com/office/drawing/2014/chart" uri="{C3380CC4-5D6E-409C-BE32-E72D297353CC}">
              <c16:uniqueId val="{00000000-ED2A-4983-872A-95188E8A3EF1}"/>
            </c:ext>
          </c:extLst>
        </c:ser>
        <c:ser>
          <c:idx val="1"/>
          <c:order val="1"/>
          <c:tx>
            <c:strRef>
              <c:f>'DXS Financial Performance'!$A$29</c:f>
              <c:strCache>
                <c:ptCount val="1"/>
                <c:pt idx="0">
                  <c:v>S&amp;P/ASX 200 Property Accumulation Index </c:v>
                </c:pt>
              </c:strCache>
            </c:strRef>
          </c:tx>
          <c:spPr>
            <a:solidFill>
              <a:schemeClr val="accent2"/>
            </a:solidFill>
            <a:ln>
              <a:noFill/>
            </a:ln>
            <a:effectLst/>
          </c:spPr>
          <c:invertIfNegative val="0"/>
          <c:cat>
            <c:strRef>
              <c:f>'DXS Financial Performance'!$B$27:$E$27</c:f>
              <c:strCache>
                <c:ptCount val="4"/>
                <c:pt idx="0">
                  <c:v>1 year</c:v>
                </c:pt>
                <c:pt idx="1">
                  <c:v>3 years*
% p.a.</c:v>
                </c:pt>
                <c:pt idx="2">
                  <c:v>5 years*
% p.a.</c:v>
                </c:pt>
                <c:pt idx="3">
                  <c:v>10 years*
% p.a.</c:v>
                </c:pt>
              </c:strCache>
            </c:strRef>
          </c:cat>
          <c:val>
            <c:numRef>
              <c:f>'DXS Financial Performance'!$B$29:$E$29</c:f>
              <c:numCache>
                <c:formatCode>0.00%</c:formatCode>
                <c:ptCount val="4"/>
                <c:pt idx="0">
                  <c:v>8.1000000000000003E-2</c:v>
                </c:pt>
                <c:pt idx="1">
                  <c:v>8.1000000000000003E-2</c:v>
                </c:pt>
                <c:pt idx="2">
                  <c:v>3.5000000000000003E-2</c:v>
                </c:pt>
                <c:pt idx="3">
                  <c:v>7.6999999999999999E-2</c:v>
                </c:pt>
              </c:numCache>
            </c:numRef>
          </c:val>
          <c:extLst>
            <c:ext xmlns:c16="http://schemas.microsoft.com/office/drawing/2014/chart" uri="{C3380CC4-5D6E-409C-BE32-E72D297353CC}">
              <c16:uniqueId val="{00000001-ED2A-4983-872A-95188E8A3EF1}"/>
            </c:ext>
          </c:extLst>
        </c:ser>
        <c:dLbls>
          <c:showLegendKey val="0"/>
          <c:showVal val="0"/>
          <c:showCatName val="0"/>
          <c:showSerName val="0"/>
          <c:showPercent val="0"/>
          <c:showBubbleSize val="0"/>
        </c:dLbls>
        <c:gapWidth val="219"/>
        <c:overlap val="-27"/>
        <c:axId val="370437807"/>
        <c:axId val="370437391"/>
      </c:barChart>
      <c:catAx>
        <c:axId val="370437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0437391"/>
        <c:crosses val="autoZero"/>
        <c:auto val="1"/>
        <c:lblAlgn val="ctr"/>
        <c:lblOffset val="0"/>
        <c:noMultiLvlLbl val="0"/>
      </c:catAx>
      <c:valAx>
        <c:axId val="37043739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04378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40410515732789E-2"/>
          <c:y val="0.15793642820794473"/>
          <c:w val="0.54141126322203292"/>
          <c:h val="0.82900962593674654"/>
        </c:manualLayout>
      </c:layout>
      <c:doughnutChart>
        <c:varyColors val="1"/>
        <c:ser>
          <c:idx val="0"/>
          <c:order val="0"/>
          <c:spPr>
            <a:ln w="6350">
              <a:solidFill>
                <a:schemeClr val="bg1"/>
              </a:solidFill>
            </a:ln>
          </c:spPr>
          <c:dPt>
            <c:idx val="0"/>
            <c:bubble3D val="0"/>
            <c:spPr>
              <a:solidFill>
                <a:schemeClr val="accent1"/>
              </a:solidFill>
              <a:ln w="6350">
                <a:solidFill>
                  <a:schemeClr val="bg1"/>
                </a:solidFill>
              </a:ln>
              <a:effectLst/>
            </c:spPr>
            <c:extLst>
              <c:ext xmlns:c16="http://schemas.microsoft.com/office/drawing/2014/chart" uri="{C3380CC4-5D6E-409C-BE32-E72D297353CC}">
                <c16:uniqueId val="{00000001-7232-45E0-9597-4FD31612C26D}"/>
              </c:ext>
            </c:extLst>
          </c:dPt>
          <c:dPt>
            <c:idx val="1"/>
            <c:bubble3D val="0"/>
            <c:spPr>
              <a:solidFill>
                <a:schemeClr val="accent2"/>
              </a:solidFill>
              <a:ln w="6350">
                <a:solidFill>
                  <a:schemeClr val="bg1"/>
                </a:solidFill>
              </a:ln>
              <a:effectLst/>
            </c:spPr>
            <c:extLst>
              <c:ext xmlns:c16="http://schemas.microsoft.com/office/drawing/2014/chart" uri="{C3380CC4-5D6E-409C-BE32-E72D297353CC}">
                <c16:uniqueId val="{00000003-7232-45E0-9597-4FD31612C26D}"/>
              </c:ext>
            </c:extLst>
          </c:dPt>
          <c:dPt>
            <c:idx val="2"/>
            <c:bubble3D val="0"/>
            <c:spPr>
              <a:solidFill>
                <a:schemeClr val="accent3"/>
              </a:solidFill>
              <a:ln w="6350">
                <a:solidFill>
                  <a:schemeClr val="bg1"/>
                </a:solidFill>
              </a:ln>
              <a:effectLst/>
            </c:spPr>
            <c:extLst>
              <c:ext xmlns:c16="http://schemas.microsoft.com/office/drawing/2014/chart" uri="{C3380CC4-5D6E-409C-BE32-E72D297353CC}">
                <c16:uniqueId val="{00000005-7232-45E0-9597-4FD31612C26D}"/>
              </c:ext>
            </c:extLst>
          </c:dPt>
          <c:dPt>
            <c:idx val="3"/>
            <c:bubble3D val="0"/>
            <c:spPr>
              <a:solidFill>
                <a:schemeClr val="accent4"/>
              </a:solidFill>
              <a:ln w="6350">
                <a:solidFill>
                  <a:schemeClr val="bg1"/>
                </a:solidFill>
              </a:ln>
              <a:effectLst/>
            </c:spPr>
            <c:extLst>
              <c:ext xmlns:c16="http://schemas.microsoft.com/office/drawing/2014/chart" uri="{C3380CC4-5D6E-409C-BE32-E72D297353CC}">
                <c16:uniqueId val="{00000007-7232-45E0-9597-4FD31612C26D}"/>
              </c:ext>
            </c:extLst>
          </c:dPt>
          <c:dPt>
            <c:idx val="4"/>
            <c:bubble3D val="0"/>
            <c:spPr>
              <a:solidFill>
                <a:schemeClr val="accent5"/>
              </a:solidFill>
              <a:ln w="6350">
                <a:solidFill>
                  <a:schemeClr val="bg1"/>
                </a:solidFill>
              </a:ln>
              <a:effectLst/>
            </c:spPr>
            <c:extLst>
              <c:ext xmlns:c16="http://schemas.microsoft.com/office/drawing/2014/chart" uri="{C3380CC4-5D6E-409C-BE32-E72D297353CC}">
                <c16:uniqueId val="{00000009-7232-45E0-9597-4FD31612C26D}"/>
              </c:ext>
            </c:extLst>
          </c:dPt>
          <c:cat>
            <c:strRef>
              <c:f>'DXS Capital Management'!$A$25:$A$29</c:f>
              <c:strCache>
                <c:ptCount val="5"/>
                <c:pt idx="0">
                  <c:v>Bank facilities</c:v>
                </c:pt>
                <c:pt idx="1">
                  <c:v>Commercial paper</c:v>
                </c:pt>
                <c:pt idx="2">
                  <c:v>MTN</c:v>
                </c:pt>
                <c:pt idx="3">
                  <c:v>USPP</c:v>
                </c:pt>
                <c:pt idx="4">
                  <c:v>Exchangeable Notes</c:v>
                </c:pt>
              </c:strCache>
            </c:strRef>
          </c:cat>
          <c:val>
            <c:numRef>
              <c:f>'DXS Capital Management'!$B$25:$B$29</c:f>
              <c:numCache>
                <c:formatCode>0%</c:formatCode>
                <c:ptCount val="5"/>
                <c:pt idx="0">
                  <c:v>0.55000000000000004</c:v>
                </c:pt>
                <c:pt idx="1">
                  <c:v>0.01</c:v>
                </c:pt>
                <c:pt idx="2">
                  <c:v>0.13</c:v>
                </c:pt>
                <c:pt idx="3">
                  <c:v>0.2</c:v>
                </c:pt>
                <c:pt idx="4">
                  <c:v>0.11</c:v>
                </c:pt>
              </c:numCache>
            </c:numRef>
          </c:val>
          <c:extLst>
            <c:ext xmlns:c16="http://schemas.microsoft.com/office/drawing/2014/chart" uri="{C3380CC4-5D6E-409C-BE32-E72D297353CC}">
              <c16:uniqueId val="{0000000A-7232-45E0-9597-4FD31612C26D}"/>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layout>
        <c:manualLayout>
          <c:xMode val="edge"/>
          <c:yMode val="edge"/>
          <c:x val="0.61907439846342205"/>
          <c:y val="0.20404743702060688"/>
          <c:w val="0.34518497596034203"/>
          <c:h val="0.6770992014413250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DCM</c:v>
          </c:tx>
          <c:spPr>
            <a:solidFill>
              <a:schemeClr val="accent1"/>
            </a:solidFill>
            <a:ln>
              <a:noFill/>
            </a:ln>
            <a:effectLst/>
          </c:spPr>
          <c:invertIfNegative val="0"/>
          <c:cat>
            <c:strRef>
              <c:f>'DXS Capital Management'!$A$36:$A$51</c:f>
              <c:strCache>
                <c:ptCount val="16"/>
                <c:pt idx="0">
                  <c:v>FY24</c:v>
                </c:pt>
                <c:pt idx="1">
                  <c:v>FY25</c:v>
                </c:pt>
                <c:pt idx="2">
                  <c:v>FY26</c:v>
                </c:pt>
                <c:pt idx="3">
                  <c:v>FY27</c:v>
                </c:pt>
                <c:pt idx="4">
                  <c:v>FY28</c:v>
                </c:pt>
                <c:pt idx="5">
                  <c:v>FY29</c:v>
                </c:pt>
                <c:pt idx="6">
                  <c:v>FY30</c:v>
                </c:pt>
                <c:pt idx="7">
                  <c:v>FY31</c:v>
                </c:pt>
                <c:pt idx="8">
                  <c:v>FY32</c:v>
                </c:pt>
                <c:pt idx="9">
                  <c:v>FY33</c:v>
                </c:pt>
                <c:pt idx="10">
                  <c:v>FY34</c:v>
                </c:pt>
                <c:pt idx="11">
                  <c:v>FY35</c:v>
                </c:pt>
                <c:pt idx="12">
                  <c:v>FY36</c:v>
                </c:pt>
                <c:pt idx="13">
                  <c:v>FY37</c:v>
                </c:pt>
                <c:pt idx="14">
                  <c:v>FY38</c:v>
                </c:pt>
                <c:pt idx="15">
                  <c:v>FY39</c:v>
                </c:pt>
              </c:strCache>
            </c:strRef>
          </c:cat>
          <c:val>
            <c:numRef>
              <c:f>'DXS Capital Management'!$B$36:$B$51</c:f>
              <c:numCache>
                <c:formatCode>#,##0.0;\(#,##0.0\);\-</c:formatCode>
                <c:ptCount val="16"/>
                <c:pt idx="0">
                  <c:v>373.29432747575964</c:v>
                </c:pt>
                <c:pt idx="1">
                  <c:v>124.67363125812385</c:v>
                </c:pt>
                <c:pt idx="2">
                  <c:v>440.14399301852029</c:v>
                </c:pt>
                <c:pt idx="3">
                  <c:v>482.47672395860837</c:v>
                </c:pt>
                <c:pt idx="4">
                  <c:v>600</c:v>
                </c:pt>
                <c:pt idx="5">
                  <c:v>121.20624454571899</c:v>
                </c:pt>
                <c:pt idx="6">
                  <c:v>524.29467084639498</c:v>
                </c:pt>
                <c:pt idx="7">
                  <c:v>0</c:v>
                </c:pt>
                <c:pt idx="8">
                  <c:v>500</c:v>
                </c:pt>
                <c:pt idx="9">
                  <c:v>328.57889237199583</c:v>
                </c:pt>
                <c:pt idx="10">
                  <c:v>0</c:v>
                </c:pt>
                <c:pt idx="11">
                  <c:v>0</c:v>
                </c:pt>
                <c:pt idx="12">
                  <c:v>0</c:v>
                </c:pt>
                <c:pt idx="13">
                  <c:v>0</c:v>
                </c:pt>
                <c:pt idx="14">
                  <c:v>0</c:v>
                </c:pt>
                <c:pt idx="15" formatCode="General">
                  <c:v>105</c:v>
                </c:pt>
              </c:numCache>
            </c:numRef>
          </c:val>
          <c:extLst>
            <c:ext xmlns:c16="http://schemas.microsoft.com/office/drawing/2014/chart" uri="{C3380CC4-5D6E-409C-BE32-E72D297353CC}">
              <c16:uniqueId val="{00000000-2C93-4ADB-86DD-3AD7AAC0CFC2}"/>
            </c:ext>
          </c:extLst>
        </c:ser>
        <c:ser>
          <c:idx val="1"/>
          <c:order val="1"/>
          <c:tx>
            <c:strRef>
              <c:f>'DXS Capital Management'!$C$35</c:f>
              <c:strCache>
                <c:ptCount val="1"/>
                <c:pt idx="0">
                  <c:v>Bank</c:v>
                </c:pt>
              </c:strCache>
            </c:strRef>
          </c:tx>
          <c:spPr>
            <a:solidFill>
              <a:schemeClr val="accent2"/>
            </a:solidFill>
            <a:ln>
              <a:solidFill>
                <a:schemeClr val="bg1"/>
              </a:solidFill>
            </a:ln>
            <a:effectLst/>
          </c:spPr>
          <c:invertIfNegative val="0"/>
          <c:cat>
            <c:strRef>
              <c:f>'DXS Capital Management'!$A$36:$A$51</c:f>
              <c:strCache>
                <c:ptCount val="16"/>
                <c:pt idx="0">
                  <c:v>FY24</c:v>
                </c:pt>
                <c:pt idx="1">
                  <c:v>FY25</c:v>
                </c:pt>
                <c:pt idx="2">
                  <c:v>FY26</c:v>
                </c:pt>
                <c:pt idx="3">
                  <c:v>FY27</c:v>
                </c:pt>
                <c:pt idx="4">
                  <c:v>FY28</c:v>
                </c:pt>
                <c:pt idx="5">
                  <c:v>FY29</c:v>
                </c:pt>
                <c:pt idx="6">
                  <c:v>FY30</c:v>
                </c:pt>
                <c:pt idx="7">
                  <c:v>FY31</c:v>
                </c:pt>
                <c:pt idx="8">
                  <c:v>FY32</c:v>
                </c:pt>
                <c:pt idx="9">
                  <c:v>FY33</c:v>
                </c:pt>
                <c:pt idx="10">
                  <c:v>FY34</c:v>
                </c:pt>
                <c:pt idx="11">
                  <c:v>FY35</c:v>
                </c:pt>
                <c:pt idx="12">
                  <c:v>FY36</c:v>
                </c:pt>
                <c:pt idx="13">
                  <c:v>FY37</c:v>
                </c:pt>
                <c:pt idx="14">
                  <c:v>FY38</c:v>
                </c:pt>
                <c:pt idx="15">
                  <c:v>FY39</c:v>
                </c:pt>
              </c:strCache>
            </c:strRef>
          </c:cat>
          <c:val>
            <c:numRef>
              <c:f>'DXS Capital Management'!$C$36:$C$51</c:f>
              <c:numCache>
                <c:formatCode>#,##0.0;\(#,##0.0\);\-</c:formatCode>
                <c:ptCount val="16"/>
                <c:pt idx="0">
                  <c:v>0</c:v>
                </c:pt>
                <c:pt idx="1">
                  <c:v>600</c:v>
                </c:pt>
                <c:pt idx="2">
                  <c:v>732.17700000000002</c:v>
                </c:pt>
                <c:pt idx="3">
                  <c:v>833.35</c:v>
                </c:pt>
                <c:pt idx="4">
                  <c:v>1350</c:v>
                </c:pt>
                <c:pt idx="5">
                  <c:v>550</c:v>
                </c:pt>
                <c:pt idx="6">
                  <c:v>200</c:v>
                </c:pt>
                <c:pt idx="7">
                  <c:v>200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2C93-4ADB-86DD-3AD7AAC0CFC2}"/>
            </c:ext>
          </c:extLst>
        </c:ser>
        <c:dLbls>
          <c:showLegendKey val="0"/>
          <c:showVal val="0"/>
          <c:showCatName val="0"/>
          <c:showSerName val="0"/>
          <c:showPercent val="0"/>
          <c:showBubbleSize val="0"/>
        </c:dLbls>
        <c:gapWidth val="40"/>
        <c:overlap val="100"/>
        <c:axId val="1494216479"/>
        <c:axId val="1494216895"/>
      </c:barChart>
      <c:catAx>
        <c:axId val="149421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4216895"/>
        <c:crosses val="autoZero"/>
        <c:auto val="1"/>
        <c:lblAlgn val="ctr"/>
        <c:lblOffset val="100"/>
        <c:noMultiLvlLbl val="0"/>
      </c:catAx>
      <c:valAx>
        <c:axId val="1494216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4216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07201961277088E-2"/>
          <c:y val="7.4423598992918782E-2"/>
          <c:w val="0.8678737997256516"/>
          <c:h val="0.64109936330749773"/>
        </c:manualLayout>
      </c:layout>
      <c:barChart>
        <c:barDir val="col"/>
        <c:grouping val="stacked"/>
        <c:varyColors val="0"/>
        <c:ser>
          <c:idx val="0"/>
          <c:order val="0"/>
          <c:tx>
            <c:strRef>
              <c:f>'DXS Capital Management'!$B$59</c:f>
              <c:strCache>
                <c:ptCount val="1"/>
                <c:pt idx="0">
                  <c:v>Net fixed debt</c:v>
                </c:pt>
              </c:strCache>
            </c:strRef>
          </c:tx>
          <c:spPr>
            <a:solidFill>
              <a:schemeClr val="accent1"/>
            </a:solidFill>
            <a:ln w="6350">
              <a:solidFill>
                <a:sysClr val="window" lastClr="FFFFFF"/>
              </a:solidFill>
            </a:ln>
            <a:effectLst/>
          </c:spPr>
          <c:invertIfNegative val="0"/>
          <c:cat>
            <c:strRef>
              <c:f>'DXS Capital Management'!$A$60:$A$64</c:f>
              <c:strCache>
                <c:ptCount val="5"/>
                <c:pt idx="0">
                  <c:v>FY24</c:v>
                </c:pt>
                <c:pt idx="1">
                  <c:v>FY25</c:v>
                </c:pt>
                <c:pt idx="2">
                  <c:v>FY26</c:v>
                </c:pt>
                <c:pt idx="3">
                  <c:v>FY27</c:v>
                </c:pt>
                <c:pt idx="4">
                  <c:v>FY28</c:v>
                </c:pt>
              </c:strCache>
            </c:strRef>
          </c:cat>
          <c:val>
            <c:numRef>
              <c:f>'DXS Capital Management'!$B$60:$B$64</c:f>
              <c:numCache>
                <c:formatCode>#,##0.0;\(#,##0.0\);\-</c:formatCode>
                <c:ptCount val="5"/>
                <c:pt idx="0">
                  <c:v>1342.9166666666652</c:v>
                </c:pt>
                <c:pt idx="1">
                  <c:v>1369.9999999999998</c:v>
                </c:pt>
                <c:pt idx="2">
                  <c:v>1246.6666666666658</c:v>
                </c:pt>
                <c:pt idx="3">
                  <c:v>1163.3333333333326</c:v>
                </c:pt>
                <c:pt idx="4">
                  <c:v>1213.333333333333</c:v>
                </c:pt>
              </c:numCache>
            </c:numRef>
          </c:val>
          <c:extLst>
            <c:ext xmlns:c16="http://schemas.microsoft.com/office/drawing/2014/chart" uri="{C3380CC4-5D6E-409C-BE32-E72D297353CC}">
              <c16:uniqueId val="{00000000-630E-44C4-A43E-8928F0DAC3D6}"/>
            </c:ext>
          </c:extLst>
        </c:ser>
        <c:ser>
          <c:idx val="1"/>
          <c:order val="1"/>
          <c:tx>
            <c:strRef>
              <c:f>'DXS Capital Management'!$C$59</c:f>
              <c:strCache>
                <c:ptCount val="1"/>
                <c:pt idx="0">
                  <c:v>Exchangeable Notes(1)</c:v>
                </c:pt>
              </c:strCache>
            </c:strRef>
          </c:tx>
          <c:spPr>
            <a:solidFill>
              <a:schemeClr val="accent2"/>
            </a:solidFill>
            <a:ln w="6350">
              <a:solidFill>
                <a:sysClr val="window" lastClr="FFFFFF"/>
              </a:solidFill>
            </a:ln>
            <a:effectLst/>
          </c:spPr>
          <c:invertIfNegative val="0"/>
          <c:cat>
            <c:strRef>
              <c:f>'DXS Capital Management'!$A$60:$A$64</c:f>
              <c:strCache>
                <c:ptCount val="5"/>
                <c:pt idx="0">
                  <c:v>FY24</c:v>
                </c:pt>
                <c:pt idx="1">
                  <c:v>FY25</c:v>
                </c:pt>
                <c:pt idx="2">
                  <c:v>FY26</c:v>
                </c:pt>
                <c:pt idx="3">
                  <c:v>FY27</c:v>
                </c:pt>
                <c:pt idx="4">
                  <c:v>FY28</c:v>
                </c:pt>
              </c:strCache>
            </c:strRef>
          </c:cat>
          <c:val>
            <c:numRef>
              <c:f>'DXS Capital Management'!$C$60:$C$64</c:f>
              <c:numCache>
                <c:formatCode>#,##0.0;\(#,##0.0\);\-</c:formatCode>
                <c:ptCount val="5"/>
                <c:pt idx="0">
                  <c:v>743.75</c:v>
                </c:pt>
                <c:pt idx="1">
                  <c:v>500</c:v>
                </c:pt>
                <c:pt idx="2">
                  <c:v>500</c:v>
                </c:pt>
                <c:pt idx="3">
                  <c:v>500</c:v>
                </c:pt>
                <c:pt idx="4">
                  <c:v>166.66666666666666</c:v>
                </c:pt>
              </c:numCache>
            </c:numRef>
          </c:val>
          <c:extLst>
            <c:ext xmlns:c16="http://schemas.microsoft.com/office/drawing/2014/chart" uri="{C3380CC4-5D6E-409C-BE32-E72D297353CC}">
              <c16:uniqueId val="{00000001-630E-44C4-A43E-8928F0DAC3D6}"/>
            </c:ext>
          </c:extLst>
        </c:ser>
        <c:ser>
          <c:idx val="2"/>
          <c:order val="2"/>
          <c:tx>
            <c:strRef>
              <c:f>'DXS Capital Management'!$D$59</c:f>
              <c:strCache>
                <c:ptCount val="1"/>
                <c:pt idx="0">
                  <c:v>Interest rate swaps</c:v>
                </c:pt>
              </c:strCache>
            </c:strRef>
          </c:tx>
          <c:spPr>
            <a:solidFill>
              <a:schemeClr val="accent3"/>
            </a:solidFill>
            <a:ln w="6350">
              <a:solidFill>
                <a:sysClr val="window" lastClr="FFFFFF"/>
              </a:solidFill>
            </a:ln>
            <a:effectLst/>
          </c:spPr>
          <c:invertIfNegative val="0"/>
          <c:cat>
            <c:strRef>
              <c:f>'DXS Capital Management'!$A$60:$A$64</c:f>
              <c:strCache>
                <c:ptCount val="5"/>
                <c:pt idx="0">
                  <c:v>FY24</c:v>
                </c:pt>
                <c:pt idx="1">
                  <c:v>FY25</c:v>
                </c:pt>
                <c:pt idx="2">
                  <c:v>FY26</c:v>
                </c:pt>
                <c:pt idx="3">
                  <c:v>FY27</c:v>
                </c:pt>
                <c:pt idx="4">
                  <c:v>FY28</c:v>
                </c:pt>
              </c:strCache>
            </c:strRef>
          </c:cat>
          <c:val>
            <c:numRef>
              <c:f>'DXS Capital Management'!$D$60:$D$64</c:f>
              <c:numCache>
                <c:formatCode>#,##0.0;\(#,##0.0\);\-</c:formatCode>
                <c:ptCount val="5"/>
                <c:pt idx="0">
                  <c:v>1714.5499999999995</c:v>
                </c:pt>
                <c:pt idx="1">
                  <c:v>1616.633333333333</c:v>
                </c:pt>
                <c:pt idx="2">
                  <c:v>518.71666666666681</c:v>
                </c:pt>
                <c:pt idx="3">
                  <c:v>227.76666666666665</c:v>
                </c:pt>
                <c:pt idx="4">
                  <c:v>0</c:v>
                </c:pt>
              </c:numCache>
            </c:numRef>
          </c:val>
          <c:extLst>
            <c:ext xmlns:c16="http://schemas.microsoft.com/office/drawing/2014/chart" uri="{C3380CC4-5D6E-409C-BE32-E72D297353CC}">
              <c16:uniqueId val="{00000002-630E-44C4-A43E-8928F0DAC3D6}"/>
            </c:ext>
          </c:extLst>
        </c:ser>
        <c:ser>
          <c:idx val="3"/>
          <c:order val="3"/>
          <c:tx>
            <c:strRef>
              <c:f>'DXS Capital Management'!$E$59</c:f>
              <c:strCache>
                <c:ptCount val="1"/>
                <c:pt idx="0">
                  <c:v>Interest rate caps</c:v>
                </c:pt>
              </c:strCache>
            </c:strRef>
          </c:tx>
          <c:spPr>
            <a:solidFill>
              <a:schemeClr val="accent4"/>
            </a:solidFill>
            <a:ln w="6350">
              <a:solidFill>
                <a:sysClr val="window" lastClr="FFFFFF"/>
              </a:solidFill>
            </a:ln>
            <a:effectLst/>
          </c:spPr>
          <c:invertIfNegative val="0"/>
          <c:cat>
            <c:strRef>
              <c:f>'DXS Capital Management'!$A$60:$A$64</c:f>
              <c:strCache>
                <c:ptCount val="5"/>
                <c:pt idx="0">
                  <c:v>FY24</c:v>
                </c:pt>
                <c:pt idx="1">
                  <c:v>FY25</c:v>
                </c:pt>
                <c:pt idx="2">
                  <c:v>FY26</c:v>
                </c:pt>
                <c:pt idx="3">
                  <c:v>FY27</c:v>
                </c:pt>
                <c:pt idx="4">
                  <c:v>FY28</c:v>
                </c:pt>
              </c:strCache>
            </c:strRef>
          </c:cat>
          <c:val>
            <c:numRef>
              <c:f>'DXS Capital Management'!$E$60:$E$64</c:f>
              <c:numCache>
                <c:formatCode>#,##0.0;\(#,##0.0\);\-</c:formatCode>
                <c:ptCount val="5"/>
                <c:pt idx="0">
                  <c:v>905.52408333333312</c:v>
                </c:pt>
                <c:pt idx="1">
                  <c:v>616.66666666666663</c:v>
                </c:pt>
                <c:pt idx="2">
                  <c:v>1400</c:v>
                </c:pt>
                <c:pt idx="3">
                  <c:v>800</c:v>
                </c:pt>
                <c:pt idx="4">
                  <c:v>400</c:v>
                </c:pt>
              </c:numCache>
            </c:numRef>
          </c:val>
          <c:extLst>
            <c:ext xmlns:c16="http://schemas.microsoft.com/office/drawing/2014/chart" uri="{C3380CC4-5D6E-409C-BE32-E72D297353CC}">
              <c16:uniqueId val="{00000003-630E-44C4-A43E-8928F0DAC3D6}"/>
            </c:ext>
          </c:extLst>
        </c:ser>
        <c:dLbls>
          <c:showLegendKey val="0"/>
          <c:showVal val="0"/>
          <c:showCatName val="0"/>
          <c:showSerName val="0"/>
          <c:showPercent val="0"/>
          <c:showBubbleSize val="0"/>
        </c:dLbls>
        <c:gapWidth val="150"/>
        <c:overlap val="100"/>
        <c:axId val="1616697231"/>
        <c:axId val="1616695567"/>
      </c:barChart>
      <c:lineChart>
        <c:grouping val="stacked"/>
        <c:varyColors val="0"/>
        <c:ser>
          <c:idx val="4"/>
          <c:order val="4"/>
          <c:tx>
            <c:strRef>
              <c:f>'DXS Capital Management'!$F$59</c:f>
              <c:strCache>
                <c:ptCount val="1"/>
                <c:pt idx="0">
                  <c:v>Weighted average hedge rate (excl margin)</c:v>
                </c:pt>
              </c:strCache>
            </c:strRef>
          </c:tx>
          <c:spPr>
            <a:ln w="28575" cap="rnd">
              <a:solidFill>
                <a:schemeClr val="accent5"/>
              </a:solidFill>
              <a:round/>
            </a:ln>
            <a:effectLst/>
          </c:spPr>
          <c:marker>
            <c:symbol val="circle"/>
            <c:size val="5"/>
            <c:spPr>
              <a:solidFill>
                <a:schemeClr val="accent6"/>
              </a:solidFill>
              <a:ln w="9525">
                <a:solidFill>
                  <a:schemeClr val="accent6"/>
                </a:solidFill>
              </a:ln>
              <a:effectLst/>
            </c:spPr>
          </c:marker>
          <c:cat>
            <c:strRef>
              <c:f>'DXS Capital Management'!$A$60:$A$64</c:f>
              <c:strCache>
                <c:ptCount val="5"/>
                <c:pt idx="0">
                  <c:v>FY24</c:v>
                </c:pt>
                <c:pt idx="1">
                  <c:v>FY25</c:v>
                </c:pt>
                <c:pt idx="2">
                  <c:v>FY26</c:v>
                </c:pt>
                <c:pt idx="3">
                  <c:v>FY27</c:v>
                </c:pt>
                <c:pt idx="4">
                  <c:v>FY28</c:v>
                </c:pt>
              </c:strCache>
            </c:strRef>
          </c:cat>
          <c:val>
            <c:numRef>
              <c:f>'DXS Capital Management'!$F$60:$F$64</c:f>
              <c:numCache>
                <c:formatCode>0.0%</c:formatCode>
                <c:ptCount val="5"/>
                <c:pt idx="0">
                  <c:v>2.0212454650489004E-2</c:v>
                </c:pt>
                <c:pt idx="1">
                  <c:v>2.0062983070625751E-2</c:v>
                </c:pt>
                <c:pt idx="2">
                  <c:v>2.8125737927303194E-2</c:v>
                </c:pt>
                <c:pt idx="3">
                  <c:v>2.7235991051334618E-2</c:v>
                </c:pt>
                <c:pt idx="4">
                  <c:v>2.2802555548028722E-2</c:v>
                </c:pt>
              </c:numCache>
            </c:numRef>
          </c:val>
          <c:smooth val="0"/>
          <c:extLst>
            <c:ext xmlns:c16="http://schemas.microsoft.com/office/drawing/2014/chart" uri="{C3380CC4-5D6E-409C-BE32-E72D297353CC}">
              <c16:uniqueId val="{00000004-630E-44C4-A43E-8928F0DAC3D6}"/>
            </c:ext>
          </c:extLst>
        </c:ser>
        <c:dLbls>
          <c:showLegendKey val="0"/>
          <c:showVal val="0"/>
          <c:showCatName val="0"/>
          <c:showSerName val="0"/>
          <c:showPercent val="0"/>
          <c:showBubbleSize val="0"/>
        </c:dLbls>
        <c:marker val="1"/>
        <c:smooth val="0"/>
        <c:axId val="1313487471"/>
        <c:axId val="1313472911"/>
      </c:lineChart>
      <c:catAx>
        <c:axId val="1616697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16695567"/>
        <c:crosses val="autoZero"/>
        <c:auto val="1"/>
        <c:lblAlgn val="ctr"/>
        <c:lblOffset val="100"/>
        <c:noMultiLvlLbl val="0"/>
      </c:catAx>
      <c:valAx>
        <c:axId val="161669556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16697231"/>
        <c:crosses val="autoZero"/>
        <c:crossBetween val="between"/>
      </c:valAx>
      <c:valAx>
        <c:axId val="1313472911"/>
        <c:scaling>
          <c:orientation val="minMax"/>
          <c:max val="3.0000000000000006E-2"/>
          <c:min val="1.0000000000000002E-2"/>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13487471"/>
        <c:crosses val="max"/>
        <c:crossBetween val="between"/>
      </c:valAx>
      <c:catAx>
        <c:axId val="1313487471"/>
        <c:scaling>
          <c:orientation val="minMax"/>
        </c:scaling>
        <c:delete val="1"/>
        <c:axPos val="b"/>
        <c:numFmt formatCode="General" sourceLinked="1"/>
        <c:majorTickMark val="out"/>
        <c:minorTickMark val="none"/>
        <c:tickLblPos val="nextTo"/>
        <c:crossAx val="1313472911"/>
        <c:crosses val="autoZero"/>
        <c:auto val="1"/>
        <c:lblAlgn val="ctr"/>
        <c:lblOffset val="100"/>
        <c:noMultiLvlLbl val="0"/>
      </c:catAx>
      <c:spPr>
        <a:noFill/>
        <a:ln>
          <a:noFill/>
        </a:ln>
        <a:effectLst/>
      </c:spPr>
    </c:plotArea>
    <c:legend>
      <c:legendPos val="b"/>
      <c:layout>
        <c:manualLayout>
          <c:xMode val="edge"/>
          <c:yMode val="edge"/>
          <c:x val="2.9716295176145744E-2"/>
          <c:y val="0.78944997109657067"/>
          <c:w val="0.94337849837554832"/>
          <c:h val="0.2105500289034292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900">
          <a:solidFill>
            <a:sysClr val="windowText" lastClr="000000"/>
          </a:solidFill>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jpeg"/></Relationships>
</file>

<file path=xl/drawings/_rels/drawing20.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jpeg"/><Relationship Id="rId4" Type="http://schemas.openxmlformats.org/officeDocument/2006/relationships/image" Target="../media/image16.png"/></Relationships>
</file>

<file path=xl/drawings/_rels/drawing21.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jpeg"/><Relationship Id="rId4"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3" Type="http://schemas.openxmlformats.org/officeDocument/2006/relationships/image" Target="../media/image23.png"/><Relationship Id="rId2" Type="http://schemas.openxmlformats.org/officeDocument/2006/relationships/image" Target="../media/image22.png"/><Relationship Id="rId1" Type="http://schemas.openxmlformats.org/officeDocument/2006/relationships/image" Target="../media/image21.jpeg"/><Relationship Id="rId4" Type="http://schemas.openxmlformats.org/officeDocument/2006/relationships/image" Target="../media/image2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25.png"/><Relationship Id="rId1" Type="http://schemas.openxmlformats.org/officeDocument/2006/relationships/image" Target="../media/image17.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6.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7.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image" Target="../media/image2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8.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9.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AFF8745-EE51-1DAD-56C8-36FBE7868E5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editAs="oneCell">
    <xdr:from>
      <xdr:col>4</xdr:col>
      <xdr:colOff>1047751</xdr:colOff>
      <xdr:row>0</xdr:row>
      <xdr:rowOff>0</xdr:rowOff>
    </xdr:from>
    <xdr:to>
      <xdr:col>7</xdr:col>
      <xdr:colOff>134257</xdr:colOff>
      <xdr:row>2</xdr:row>
      <xdr:rowOff>163068</xdr:rowOff>
    </xdr:to>
    <xdr:pic>
      <xdr:nvPicPr>
        <xdr:cNvPr id="2" name="Picture 4">
          <a:extLst>
            <a:ext uri="{FF2B5EF4-FFF2-40B4-BE49-F238E27FC236}">
              <a16:creationId xmlns:a16="http://schemas.microsoft.com/office/drawing/2014/main" id="{7B1FFE14-3ECB-0139-30C7-5EF343347F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6" y="0"/>
          <a:ext cx="1467756" cy="525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9A5E33F-E973-7A93-9AB5-6B9B15C81F4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editAs="oneCell">
    <xdr:from>
      <xdr:col>6</xdr:col>
      <xdr:colOff>592373</xdr:colOff>
      <xdr:row>0</xdr:row>
      <xdr:rowOff>0</xdr:rowOff>
    </xdr:from>
    <xdr:to>
      <xdr:col>8</xdr:col>
      <xdr:colOff>269429</xdr:colOff>
      <xdr:row>2</xdr:row>
      <xdr:rowOff>163068</xdr:rowOff>
    </xdr:to>
    <xdr:pic>
      <xdr:nvPicPr>
        <xdr:cNvPr id="3" name="Picture 2">
          <a:extLst>
            <a:ext uri="{FF2B5EF4-FFF2-40B4-BE49-F238E27FC236}">
              <a16:creationId xmlns:a16="http://schemas.microsoft.com/office/drawing/2014/main" id="{C057CCE8-AE6A-4573-911D-81FDF46B3E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2796" y="0"/>
          <a:ext cx="1501094" cy="52501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3315F95-80DF-EE94-BF08-51D9B449E5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editAs="oneCell">
    <xdr:from>
      <xdr:col>6</xdr:col>
      <xdr:colOff>535466</xdr:colOff>
      <xdr:row>0</xdr:row>
      <xdr:rowOff>0</xdr:rowOff>
    </xdr:from>
    <xdr:to>
      <xdr:col>8</xdr:col>
      <xdr:colOff>229984</xdr:colOff>
      <xdr:row>2</xdr:row>
      <xdr:rowOff>155130</xdr:rowOff>
    </xdr:to>
    <xdr:pic>
      <xdr:nvPicPr>
        <xdr:cNvPr id="16" name="Picture 2">
          <a:extLst>
            <a:ext uri="{FF2B5EF4-FFF2-40B4-BE49-F238E27FC236}">
              <a16:creationId xmlns:a16="http://schemas.microsoft.com/office/drawing/2014/main" id="{EC206FF4-60FF-4436-B5EE-0BE51994EB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3691" y="0"/>
          <a:ext cx="1523318" cy="51708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99021F9-57AE-90D6-1BCD-75E8A6188D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editAs="oneCell">
    <xdr:from>
      <xdr:col>6</xdr:col>
      <xdr:colOff>536575</xdr:colOff>
      <xdr:row>0</xdr:row>
      <xdr:rowOff>0</xdr:rowOff>
    </xdr:from>
    <xdr:to>
      <xdr:col>8</xdr:col>
      <xdr:colOff>226331</xdr:colOff>
      <xdr:row>2</xdr:row>
      <xdr:rowOff>150368</xdr:rowOff>
    </xdr:to>
    <xdr:pic>
      <xdr:nvPicPr>
        <xdr:cNvPr id="22" name="Picture 2">
          <a:extLst>
            <a:ext uri="{FF2B5EF4-FFF2-40B4-BE49-F238E27FC236}">
              <a16:creationId xmlns:a16="http://schemas.microsoft.com/office/drawing/2014/main" id="{4B2DCDAD-CE90-4B08-A6F4-2E5F56711B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4800" y="0"/>
          <a:ext cx="1518556" cy="51231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684FE2A-7886-0C83-EF42-BDBA8D3DDC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7B6966F-9019-A046-87F2-77D961EBF2F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28</xdr:row>
      <xdr:rowOff>3175</xdr:rowOff>
    </xdr:from>
    <xdr:to>
      <xdr:col>0</xdr:col>
      <xdr:colOff>66675</xdr:colOff>
      <xdr:row>28</xdr:row>
      <xdr:rowOff>105767</xdr:rowOff>
    </xdr:to>
    <xdr:sp macro="" textlink="">
      <xdr:nvSpPr>
        <xdr:cNvPr id="3" name="TextBox 2">
          <a:extLst>
            <a:ext uri="{FF2B5EF4-FFF2-40B4-BE49-F238E27FC236}">
              <a16:creationId xmlns:a16="http://schemas.microsoft.com/office/drawing/2014/main" id="{BD5201BC-3943-119D-DB7B-06E10439A13C}"/>
            </a:ext>
          </a:extLst>
        </xdr:cNvPr>
        <xdr:cNvSpPr txBox="1"/>
      </xdr:nvSpPr>
      <xdr:spPr>
        <a:xfrm>
          <a:off x="3175" y="6137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editAs="oneCell">
    <xdr:from>
      <xdr:col>6</xdr:col>
      <xdr:colOff>571500</xdr:colOff>
      <xdr:row>0</xdr:row>
      <xdr:rowOff>0</xdr:rowOff>
    </xdr:from>
    <xdr:to>
      <xdr:col>8</xdr:col>
      <xdr:colOff>263796</xdr:colOff>
      <xdr:row>3</xdr:row>
      <xdr:rowOff>1143</xdr:rowOff>
    </xdr:to>
    <xdr:pic>
      <xdr:nvPicPr>
        <xdr:cNvPr id="4" name="Picture 3">
          <a:extLst>
            <a:ext uri="{FF2B5EF4-FFF2-40B4-BE49-F238E27FC236}">
              <a16:creationId xmlns:a16="http://schemas.microsoft.com/office/drawing/2014/main" id="{6CEF8524-B6D3-4FF0-BE4F-D991892436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5" y="0"/>
          <a:ext cx="1505856" cy="52501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212257A-B5ED-C82B-B389-BF12345E7C8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B39C486-A5A1-867C-DCB0-D3D1980547C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twoCellAnchor editAs="oneCell">
    <xdr:from>
      <xdr:col>6</xdr:col>
      <xdr:colOff>590550</xdr:colOff>
      <xdr:row>0</xdr:row>
      <xdr:rowOff>0</xdr:rowOff>
    </xdr:from>
    <xdr:to>
      <xdr:col>8</xdr:col>
      <xdr:colOff>267606</xdr:colOff>
      <xdr:row>2</xdr:row>
      <xdr:rowOff>163068</xdr:rowOff>
    </xdr:to>
    <xdr:pic>
      <xdr:nvPicPr>
        <xdr:cNvPr id="3" name="Picture 2">
          <a:extLst>
            <a:ext uri="{FF2B5EF4-FFF2-40B4-BE49-F238E27FC236}">
              <a16:creationId xmlns:a16="http://schemas.microsoft.com/office/drawing/2014/main" id="{730D928C-752E-4748-A546-066746A09A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24975" y="0"/>
          <a:ext cx="1505856" cy="52501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89D6D09-E3BA-00C0-B83C-8D7056D611C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twoCellAnchor editAs="oneCell">
    <xdr:from>
      <xdr:col>6</xdr:col>
      <xdr:colOff>580159</xdr:colOff>
      <xdr:row>0</xdr:row>
      <xdr:rowOff>0</xdr:rowOff>
    </xdr:from>
    <xdr:to>
      <xdr:col>8</xdr:col>
      <xdr:colOff>261977</xdr:colOff>
      <xdr:row>2</xdr:row>
      <xdr:rowOff>167830</xdr:rowOff>
    </xdr:to>
    <xdr:pic>
      <xdr:nvPicPr>
        <xdr:cNvPr id="3" name="Picture 2">
          <a:extLst>
            <a:ext uri="{FF2B5EF4-FFF2-40B4-BE49-F238E27FC236}">
              <a16:creationId xmlns:a16="http://schemas.microsoft.com/office/drawing/2014/main" id="{6DAF63D2-A4BA-4913-9F5E-E3064D66B4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8384" y="0"/>
          <a:ext cx="1510618" cy="52978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D556355-5E10-EC10-637F-EC671822F8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twoCellAnchor>
    <xdr:from>
      <xdr:col>0</xdr:col>
      <xdr:colOff>3175</xdr:colOff>
      <xdr:row>13</xdr:row>
      <xdr:rowOff>3175</xdr:rowOff>
    </xdr:from>
    <xdr:to>
      <xdr:col>0</xdr:col>
      <xdr:colOff>66675</xdr:colOff>
      <xdr:row>13</xdr:row>
      <xdr:rowOff>105767</xdr:rowOff>
    </xdr:to>
    <xdr:sp macro="" textlink="">
      <xdr:nvSpPr>
        <xdr:cNvPr id="3" name="TextBox 2">
          <a:extLst>
            <a:ext uri="{FF2B5EF4-FFF2-40B4-BE49-F238E27FC236}">
              <a16:creationId xmlns:a16="http://schemas.microsoft.com/office/drawing/2014/main" id="{51A774B0-720D-AB9E-CB45-EA66ED397BD5}"/>
            </a:ext>
          </a:extLst>
        </xdr:cNvPr>
        <xdr:cNvSpPr txBox="1"/>
      </xdr:nvSpPr>
      <xdr:spPr>
        <a:xfrm>
          <a:off x="3175" y="40513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twoCellAnchor editAs="oneCell">
    <xdr:from>
      <xdr:col>1</xdr:col>
      <xdr:colOff>4400550</xdr:colOff>
      <xdr:row>0</xdr:row>
      <xdr:rowOff>0</xdr:rowOff>
    </xdr:from>
    <xdr:to>
      <xdr:col>2</xdr:col>
      <xdr:colOff>172356</xdr:colOff>
      <xdr:row>2</xdr:row>
      <xdr:rowOff>163068</xdr:rowOff>
    </xdr:to>
    <xdr:pic>
      <xdr:nvPicPr>
        <xdr:cNvPr id="5" name="Picture 4">
          <a:extLst>
            <a:ext uri="{FF2B5EF4-FFF2-40B4-BE49-F238E27FC236}">
              <a16:creationId xmlns:a16="http://schemas.microsoft.com/office/drawing/2014/main" id="{F13AB9A0-678C-451A-A7EF-A8935B8B10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425" y="0"/>
          <a:ext cx="1505856" cy="52501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572957</xdr:colOff>
      <xdr:row>0</xdr:row>
      <xdr:rowOff>0</xdr:rowOff>
    </xdr:from>
    <xdr:to>
      <xdr:col>8</xdr:col>
      <xdr:colOff>263348</xdr:colOff>
      <xdr:row>2</xdr:row>
      <xdr:rowOff>177355</xdr:rowOff>
    </xdr:to>
    <xdr:pic>
      <xdr:nvPicPr>
        <xdr:cNvPr id="2" name="Picture 1">
          <a:extLst>
            <a:ext uri="{FF2B5EF4-FFF2-40B4-BE49-F238E27FC236}">
              <a16:creationId xmlns:a16="http://schemas.microsoft.com/office/drawing/2014/main" id="{0E41AF6E-8640-4318-8618-56636CDD57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86842" y="0"/>
          <a:ext cx="1501094" cy="529780"/>
        </a:xfrm>
        <a:prstGeom prst="rect">
          <a:avLst/>
        </a:prstGeom>
      </xdr:spPr>
    </xdr:pic>
    <xdr:clientData/>
  </xdr:twoCellAnchor>
  <xdr:twoCellAnchor editAs="oneCell">
    <xdr:from>
      <xdr:col>0</xdr:col>
      <xdr:colOff>0</xdr:colOff>
      <xdr:row>38</xdr:row>
      <xdr:rowOff>57150</xdr:rowOff>
    </xdr:from>
    <xdr:to>
      <xdr:col>2</xdr:col>
      <xdr:colOff>82693</xdr:colOff>
      <xdr:row>70</xdr:row>
      <xdr:rowOff>12282</xdr:rowOff>
    </xdr:to>
    <xdr:pic>
      <xdr:nvPicPr>
        <xdr:cNvPr id="9" name="Picture 8">
          <a:extLst>
            <a:ext uri="{FF2B5EF4-FFF2-40B4-BE49-F238E27FC236}">
              <a16:creationId xmlns:a16="http://schemas.microsoft.com/office/drawing/2014/main" id="{52B74A5A-C1AD-C954-5493-BC00CB816812}"/>
            </a:ext>
          </a:extLst>
        </xdr:cNvPr>
        <xdr:cNvPicPr>
          <a:picLocks noChangeAspect="1"/>
        </xdr:cNvPicPr>
      </xdr:nvPicPr>
      <xdr:blipFill rotWithShape="1">
        <a:blip xmlns:r="http://schemas.openxmlformats.org/officeDocument/2006/relationships" r:embed="rId2"/>
        <a:srcRect t="5436"/>
        <a:stretch/>
      </xdr:blipFill>
      <xdr:spPr>
        <a:xfrm>
          <a:off x="0" y="8391525"/>
          <a:ext cx="4578493" cy="5136732"/>
        </a:xfrm>
        <a:prstGeom prst="rect">
          <a:avLst/>
        </a:prstGeom>
      </xdr:spPr>
    </xdr:pic>
    <xdr:clientData/>
  </xdr:twoCellAnchor>
  <xdr:twoCellAnchor editAs="oneCell">
    <xdr:from>
      <xdr:col>1</xdr:col>
      <xdr:colOff>733425</xdr:colOff>
      <xdr:row>38</xdr:row>
      <xdr:rowOff>47625</xdr:rowOff>
    </xdr:from>
    <xdr:to>
      <xdr:col>7</xdr:col>
      <xdr:colOff>907658</xdr:colOff>
      <xdr:row>72</xdr:row>
      <xdr:rowOff>29077</xdr:rowOff>
    </xdr:to>
    <xdr:pic>
      <xdr:nvPicPr>
        <xdr:cNvPr id="4" name="Picture 3">
          <a:extLst>
            <a:ext uri="{FF2B5EF4-FFF2-40B4-BE49-F238E27FC236}">
              <a16:creationId xmlns:a16="http://schemas.microsoft.com/office/drawing/2014/main" id="{DC13512B-57C7-5F7B-33DC-61D51B5DB788}"/>
            </a:ext>
          </a:extLst>
        </xdr:cNvPr>
        <xdr:cNvPicPr>
          <a:picLocks noChangeAspect="1"/>
        </xdr:cNvPicPr>
      </xdr:nvPicPr>
      <xdr:blipFill rotWithShape="1">
        <a:blip xmlns:r="http://schemas.openxmlformats.org/officeDocument/2006/relationships" r:embed="rId3"/>
        <a:srcRect t="5263"/>
        <a:stretch/>
      </xdr:blipFill>
      <xdr:spPr>
        <a:xfrm>
          <a:off x="4238625" y="8382000"/>
          <a:ext cx="5736833" cy="5486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4DFD221-1C29-CE4B-3772-CFAB6D8CF9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417B058-C5A2-790F-2905-8658CBB73D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2D7AE955-5ED7-487B-EFF0-B27102023D9D}"/>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editAs="oneCell">
    <xdr:from>
      <xdr:col>9</xdr:col>
      <xdr:colOff>304233</xdr:colOff>
      <xdr:row>0</xdr:row>
      <xdr:rowOff>0</xdr:rowOff>
    </xdr:from>
    <xdr:to>
      <xdr:col>11</xdr:col>
      <xdr:colOff>253703</xdr:colOff>
      <xdr:row>2</xdr:row>
      <xdr:rowOff>155448</xdr:rowOff>
    </xdr:to>
    <xdr:pic>
      <xdr:nvPicPr>
        <xdr:cNvPr id="5" name="Picture 3">
          <a:extLst>
            <a:ext uri="{FF2B5EF4-FFF2-40B4-BE49-F238E27FC236}">
              <a16:creationId xmlns:a16="http://schemas.microsoft.com/office/drawing/2014/main" id="{A53EDFD4-BAEE-4D3C-9574-55C2880E19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6383" y="0"/>
          <a:ext cx="1521095" cy="517398"/>
        </a:xfrm>
        <a:prstGeom prst="rect">
          <a:avLst/>
        </a:prstGeom>
      </xdr:spPr>
    </xdr:pic>
    <xdr:clientData/>
  </xdr:twoCellAnchor>
  <xdr:twoCellAnchor editAs="oneCell">
    <xdr:from>
      <xdr:col>0</xdr:col>
      <xdr:colOff>0</xdr:colOff>
      <xdr:row>37</xdr:row>
      <xdr:rowOff>0</xdr:rowOff>
    </xdr:from>
    <xdr:to>
      <xdr:col>2</xdr:col>
      <xdr:colOff>265483</xdr:colOff>
      <xdr:row>54</xdr:row>
      <xdr:rowOff>160682</xdr:rowOff>
    </xdr:to>
    <xdr:pic>
      <xdr:nvPicPr>
        <xdr:cNvPr id="11" name="Picture 10">
          <a:extLst>
            <a:ext uri="{FF2B5EF4-FFF2-40B4-BE49-F238E27FC236}">
              <a16:creationId xmlns:a16="http://schemas.microsoft.com/office/drawing/2014/main" id="{BE451F6A-CA24-CFC0-59CD-0664A16C44A1}"/>
            </a:ext>
          </a:extLst>
        </xdr:cNvPr>
        <xdr:cNvPicPr>
          <a:picLocks noChangeAspect="1"/>
        </xdr:cNvPicPr>
      </xdr:nvPicPr>
      <xdr:blipFill>
        <a:blip xmlns:r="http://schemas.openxmlformats.org/officeDocument/2006/relationships" r:embed="rId2"/>
        <a:stretch>
          <a:fillRect/>
        </a:stretch>
      </xdr:blipFill>
      <xdr:spPr>
        <a:xfrm>
          <a:off x="0" y="7791450"/>
          <a:ext cx="3542083" cy="3237257"/>
        </a:xfrm>
        <a:prstGeom prst="rect">
          <a:avLst/>
        </a:prstGeom>
      </xdr:spPr>
    </xdr:pic>
    <xdr:clientData/>
  </xdr:twoCellAnchor>
  <xdr:twoCellAnchor editAs="oneCell">
    <xdr:from>
      <xdr:col>2</xdr:col>
      <xdr:colOff>390525</xdr:colOff>
      <xdr:row>37</xdr:row>
      <xdr:rowOff>0</xdr:rowOff>
    </xdr:from>
    <xdr:to>
      <xdr:col>6</xdr:col>
      <xdr:colOff>275008</xdr:colOff>
      <xdr:row>54</xdr:row>
      <xdr:rowOff>166778</xdr:rowOff>
    </xdr:to>
    <xdr:pic>
      <xdr:nvPicPr>
        <xdr:cNvPr id="12" name="Picture 11">
          <a:extLst>
            <a:ext uri="{FF2B5EF4-FFF2-40B4-BE49-F238E27FC236}">
              <a16:creationId xmlns:a16="http://schemas.microsoft.com/office/drawing/2014/main" id="{1830C57E-A4AC-CDA7-B009-34C3811C3DDA}"/>
            </a:ext>
          </a:extLst>
        </xdr:cNvPr>
        <xdr:cNvPicPr>
          <a:picLocks noChangeAspect="1"/>
        </xdr:cNvPicPr>
      </xdr:nvPicPr>
      <xdr:blipFill>
        <a:blip xmlns:r="http://schemas.openxmlformats.org/officeDocument/2006/relationships" r:embed="rId3"/>
        <a:stretch>
          <a:fillRect/>
        </a:stretch>
      </xdr:blipFill>
      <xdr:spPr>
        <a:xfrm>
          <a:off x="3771900" y="7791450"/>
          <a:ext cx="3542083" cy="3243353"/>
        </a:xfrm>
        <a:prstGeom prst="rect">
          <a:avLst/>
        </a:prstGeom>
      </xdr:spPr>
    </xdr:pic>
    <xdr:clientData/>
  </xdr:twoCellAnchor>
  <xdr:twoCellAnchor editAs="oneCell">
    <xdr:from>
      <xdr:col>6</xdr:col>
      <xdr:colOff>571500</xdr:colOff>
      <xdr:row>37</xdr:row>
      <xdr:rowOff>0</xdr:rowOff>
    </xdr:from>
    <xdr:to>
      <xdr:col>10</xdr:col>
      <xdr:colOff>856033</xdr:colOff>
      <xdr:row>54</xdr:row>
      <xdr:rowOff>172875</xdr:rowOff>
    </xdr:to>
    <xdr:pic>
      <xdr:nvPicPr>
        <xdr:cNvPr id="7" name="Picture 6">
          <a:extLst>
            <a:ext uri="{FF2B5EF4-FFF2-40B4-BE49-F238E27FC236}">
              <a16:creationId xmlns:a16="http://schemas.microsoft.com/office/drawing/2014/main" id="{D914B96F-328B-A291-D10D-3FF1C22F93C4}"/>
            </a:ext>
          </a:extLst>
        </xdr:cNvPr>
        <xdr:cNvPicPr>
          <a:picLocks noChangeAspect="1"/>
        </xdr:cNvPicPr>
      </xdr:nvPicPr>
      <xdr:blipFill>
        <a:blip xmlns:r="http://schemas.openxmlformats.org/officeDocument/2006/relationships" r:embed="rId4"/>
        <a:stretch>
          <a:fillRect/>
        </a:stretch>
      </xdr:blipFill>
      <xdr:spPr>
        <a:xfrm>
          <a:off x="7505700" y="7791450"/>
          <a:ext cx="3542083" cy="32494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AE05018-4206-E43C-D68B-5085BE7255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D3FE7374-915D-A196-AC99-94C40E8AA31F}"/>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twoCellAnchor editAs="oneCell">
    <xdr:from>
      <xdr:col>9</xdr:col>
      <xdr:colOff>295265</xdr:colOff>
      <xdr:row>0</xdr:row>
      <xdr:rowOff>0</xdr:rowOff>
    </xdr:from>
    <xdr:to>
      <xdr:col>11</xdr:col>
      <xdr:colOff>267595</xdr:colOff>
      <xdr:row>2</xdr:row>
      <xdr:rowOff>163068</xdr:rowOff>
    </xdr:to>
    <xdr:pic>
      <xdr:nvPicPr>
        <xdr:cNvPr id="4" name="Picture 3">
          <a:extLst>
            <a:ext uri="{FF2B5EF4-FFF2-40B4-BE49-F238E27FC236}">
              <a16:creationId xmlns:a16="http://schemas.microsoft.com/office/drawing/2014/main" id="{D057332D-20F8-41B0-B70A-DBAFDD0E4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2140" y="0"/>
          <a:ext cx="1515380" cy="525018"/>
        </a:xfrm>
        <a:prstGeom prst="rect">
          <a:avLst/>
        </a:prstGeom>
      </xdr:spPr>
    </xdr:pic>
    <xdr:clientData/>
  </xdr:twoCellAnchor>
  <xdr:twoCellAnchor editAs="oneCell">
    <xdr:from>
      <xdr:col>0</xdr:col>
      <xdr:colOff>0</xdr:colOff>
      <xdr:row>30</xdr:row>
      <xdr:rowOff>47624</xdr:rowOff>
    </xdr:from>
    <xdr:to>
      <xdr:col>2</xdr:col>
      <xdr:colOff>293711</xdr:colOff>
      <xdr:row>46</xdr:row>
      <xdr:rowOff>140497</xdr:rowOff>
    </xdr:to>
    <xdr:pic>
      <xdr:nvPicPr>
        <xdr:cNvPr id="5" name="Picture 4">
          <a:extLst>
            <a:ext uri="{FF2B5EF4-FFF2-40B4-BE49-F238E27FC236}">
              <a16:creationId xmlns:a16="http://schemas.microsoft.com/office/drawing/2014/main" id="{80AF0CF5-52B1-B4E5-EA7D-BE0B5A8CCD12}"/>
            </a:ext>
          </a:extLst>
        </xdr:cNvPr>
        <xdr:cNvPicPr>
          <a:picLocks noChangeAspect="1"/>
        </xdr:cNvPicPr>
      </xdr:nvPicPr>
      <xdr:blipFill>
        <a:blip xmlns:r="http://schemas.openxmlformats.org/officeDocument/2006/relationships" r:embed="rId2"/>
        <a:stretch>
          <a:fillRect/>
        </a:stretch>
      </xdr:blipFill>
      <xdr:spPr>
        <a:xfrm>
          <a:off x="0" y="6848474"/>
          <a:ext cx="3408386" cy="2988473"/>
        </a:xfrm>
        <a:prstGeom prst="rect">
          <a:avLst/>
        </a:prstGeom>
      </xdr:spPr>
    </xdr:pic>
    <xdr:clientData/>
  </xdr:twoCellAnchor>
  <xdr:twoCellAnchor editAs="oneCell">
    <xdr:from>
      <xdr:col>2</xdr:col>
      <xdr:colOff>447675</xdr:colOff>
      <xdr:row>30</xdr:row>
      <xdr:rowOff>47625</xdr:rowOff>
    </xdr:from>
    <xdr:to>
      <xdr:col>6</xdr:col>
      <xdr:colOff>178274</xdr:colOff>
      <xdr:row>46</xdr:row>
      <xdr:rowOff>133641</xdr:rowOff>
    </xdr:to>
    <xdr:pic>
      <xdr:nvPicPr>
        <xdr:cNvPr id="8" name="Picture 7">
          <a:extLst>
            <a:ext uri="{FF2B5EF4-FFF2-40B4-BE49-F238E27FC236}">
              <a16:creationId xmlns:a16="http://schemas.microsoft.com/office/drawing/2014/main" id="{24FDBD56-F5A5-0746-C8A7-20D20F0F542E}"/>
            </a:ext>
          </a:extLst>
        </xdr:cNvPr>
        <xdr:cNvPicPr>
          <a:picLocks noChangeAspect="1"/>
        </xdr:cNvPicPr>
      </xdr:nvPicPr>
      <xdr:blipFill>
        <a:blip xmlns:r="http://schemas.openxmlformats.org/officeDocument/2006/relationships" r:embed="rId3"/>
        <a:stretch>
          <a:fillRect/>
        </a:stretch>
      </xdr:blipFill>
      <xdr:spPr>
        <a:xfrm>
          <a:off x="3562350" y="6848475"/>
          <a:ext cx="3388199" cy="2981616"/>
        </a:xfrm>
        <a:prstGeom prst="rect">
          <a:avLst/>
        </a:prstGeom>
      </xdr:spPr>
    </xdr:pic>
    <xdr:clientData/>
  </xdr:twoCellAnchor>
  <xdr:twoCellAnchor editAs="oneCell">
    <xdr:from>
      <xdr:col>6</xdr:col>
      <xdr:colOff>295275</xdr:colOff>
      <xdr:row>30</xdr:row>
      <xdr:rowOff>85725</xdr:rowOff>
    </xdr:from>
    <xdr:to>
      <xdr:col>10</xdr:col>
      <xdr:colOff>448944</xdr:colOff>
      <xdr:row>46</xdr:row>
      <xdr:rowOff>130973</xdr:rowOff>
    </xdr:to>
    <xdr:pic>
      <xdr:nvPicPr>
        <xdr:cNvPr id="6" name="Picture 5">
          <a:extLst>
            <a:ext uri="{FF2B5EF4-FFF2-40B4-BE49-F238E27FC236}">
              <a16:creationId xmlns:a16="http://schemas.microsoft.com/office/drawing/2014/main" id="{92F49D66-F2AF-A99B-7746-7A4CA13B7574}"/>
            </a:ext>
          </a:extLst>
        </xdr:cNvPr>
        <xdr:cNvPicPr>
          <a:picLocks noChangeAspect="1"/>
        </xdr:cNvPicPr>
      </xdr:nvPicPr>
      <xdr:blipFill>
        <a:blip xmlns:r="http://schemas.openxmlformats.org/officeDocument/2006/relationships" r:embed="rId4"/>
        <a:stretch>
          <a:fillRect/>
        </a:stretch>
      </xdr:blipFill>
      <xdr:spPr>
        <a:xfrm>
          <a:off x="7067550" y="6886575"/>
          <a:ext cx="3354069" cy="294084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C8C2EC0-02AD-E38A-36EC-5149785C05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X22A0T</a:t>
          </a:r>
        </a:p>
      </xdr:txBody>
    </xdr:sp>
    <xdr:clientData/>
  </xdr:twoCellAnchor>
  <xdr:twoCellAnchor editAs="oneCell">
    <xdr:from>
      <xdr:col>9</xdr:col>
      <xdr:colOff>279860</xdr:colOff>
      <xdr:row>0</xdr:row>
      <xdr:rowOff>0</xdr:rowOff>
    </xdr:from>
    <xdr:to>
      <xdr:col>11</xdr:col>
      <xdr:colOff>272193</xdr:colOff>
      <xdr:row>2</xdr:row>
      <xdr:rowOff>155448</xdr:rowOff>
    </xdr:to>
    <xdr:pic>
      <xdr:nvPicPr>
        <xdr:cNvPr id="3" name="Picture 2">
          <a:extLst>
            <a:ext uri="{FF2B5EF4-FFF2-40B4-BE49-F238E27FC236}">
              <a16:creationId xmlns:a16="http://schemas.microsoft.com/office/drawing/2014/main" id="{4D9B9BCA-8914-4299-AF31-258CE0A2B3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6735" y="0"/>
          <a:ext cx="1535383" cy="517398"/>
        </a:xfrm>
        <a:prstGeom prst="rect">
          <a:avLst/>
        </a:prstGeom>
      </xdr:spPr>
    </xdr:pic>
    <xdr:clientData/>
  </xdr:twoCellAnchor>
  <xdr:twoCellAnchor editAs="oneCell">
    <xdr:from>
      <xdr:col>0</xdr:col>
      <xdr:colOff>0</xdr:colOff>
      <xdr:row>39</xdr:row>
      <xdr:rowOff>163378</xdr:rowOff>
    </xdr:from>
    <xdr:to>
      <xdr:col>2</xdr:col>
      <xdr:colOff>844552</xdr:colOff>
      <xdr:row>57</xdr:row>
      <xdr:rowOff>9525</xdr:rowOff>
    </xdr:to>
    <xdr:pic>
      <xdr:nvPicPr>
        <xdr:cNvPr id="4" name="Picture 12">
          <a:extLst>
            <a:ext uri="{FF2B5EF4-FFF2-40B4-BE49-F238E27FC236}">
              <a16:creationId xmlns:a16="http://schemas.microsoft.com/office/drawing/2014/main" id="{8AB87E99-229F-871A-DCEB-E3DF3525549F}"/>
            </a:ext>
          </a:extLst>
        </xdr:cNvPr>
        <xdr:cNvPicPr>
          <a:picLocks noChangeAspect="1"/>
        </xdr:cNvPicPr>
      </xdr:nvPicPr>
      <xdr:blipFill rotWithShape="1">
        <a:blip xmlns:r="http://schemas.openxmlformats.org/officeDocument/2006/relationships" r:embed="rId2"/>
        <a:srcRect l="10101"/>
        <a:stretch/>
      </xdr:blipFill>
      <xdr:spPr>
        <a:xfrm>
          <a:off x="0" y="8269153"/>
          <a:ext cx="3644902" cy="3103697"/>
        </a:xfrm>
        <a:prstGeom prst="rect">
          <a:avLst/>
        </a:prstGeom>
        <a:ln>
          <a:noFill/>
        </a:ln>
      </xdr:spPr>
    </xdr:pic>
    <xdr:clientData/>
  </xdr:twoCellAnchor>
  <xdr:twoCellAnchor editAs="oneCell">
    <xdr:from>
      <xdr:col>1</xdr:col>
      <xdr:colOff>1866901</xdr:colOff>
      <xdr:row>39</xdr:row>
      <xdr:rowOff>180974</xdr:rowOff>
    </xdr:from>
    <xdr:to>
      <xdr:col>7</xdr:col>
      <xdr:colOff>221790</xdr:colOff>
      <xdr:row>57</xdr:row>
      <xdr:rowOff>28575</xdr:rowOff>
    </xdr:to>
    <xdr:pic>
      <xdr:nvPicPr>
        <xdr:cNvPr id="5" name="Picture 13">
          <a:extLst>
            <a:ext uri="{FF2B5EF4-FFF2-40B4-BE49-F238E27FC236}">
              <a16:creationId xmlns:a16="http://schemas.microsoft.com/office/drawing/2014/main" id="{D5111C5F-6A97-40E1-4115-433A21633575}"/>
            </a:ext>
          </a:extLst>
        </xdr:cNvPr>
        <xdr:cNvPicPr>
          <a:picLocks noChangeAspect="1"/>
        </xdr:cNvPicPr>
      </xdr:nvPicPr>
      <xdr:blipFill>
        <a:blip xmlns:r="http://schemas.openxmlformats.org/officeDocument/2006/relationships" r:embed="rId3"/>
        <a:stretch>
          <a:fillRect/>
        </a:stretch>
      </xdr:blipFill>
      <xdr:spPr>
        <a:xfrm>
          <a:off x="3076576" y="8286749"/>
          <a:ext cx="4517564" cy="3105151"/>
        </a:xfrm>
        <a:prstGeom prst="rect">
          <a:avLst/>
        </a:prstGeom>
        <a:ln>
          <a:noFill/>
        </a:ln>
      </xdr:spPr>
    </xdr:pic>
    <xdr:clientData/>
  </xdr:twoCellAnchor>
  <xdr:twoCellAnchor editAs="oneCell">
    <xdr:from>
      <xdr:col>5</xdr:col>
      <xdr:colOff>895350</xdr:colOff>
      <xdr:row>39</xdr:row>
      <xdr:rowOff>171450</xdr:rowOff>
    </xdr:from>
    <xdr:to>
      <xdr:col>10</xdr:col>
      <xdr:colOff>840447</xdr:colOff>
      <xdr:row>57</xdr:row>
      <xdr:rowOff>6400</xdr:rowOff>
    </xdr:to>
    <xdr:pic>
      <xdr:nvPicPr>
        <xdr:cNvPr id="15" name="Picture 14">
          <a:extLst>
            <a:ext uri="{FF2B5EF4-FFF2-40B4-BE49-F238E27FC236}">
              <a16:creationId xmlns:a16="http://schemas.microsoft.com/office/drawing/2014/main" id="{BFE0C377-994F-DFD0-2F27-0993BB325262}"/>
            </a:ext>
          </a:extLst>
        </xdr:cNvPr>
        <xdr:cNvPicPr>
          <a:picLocks noChangeAspect="1"/>
        </xdr:cNvPicPr>
      </xdr:nvPicPr>
      <xdr:blipFill rotWithShape="1">
        <a:blip xmlns:r="http://schemas.openxmlformats.org/officeDocument/2006/relationships" r:embed="rId4"/>
        <a:srcRect r="7443"/>
        <a:stretch/>
      </xdr:blipFill>
      <xdr:spPr>
        <a:xfrm>
          <a:off x="7258050" y="8277225"/>
          <a:ext cx="4059897" cy="3092500"/>
        </a:xfrm>
        <a:prstGeom prst="rect">
          <a:avLst/>
        </a:prstGeom>
        <a:ln>
          <a:noFill/>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EFFBCF5-7268-55AE-2F22-5F5BFF5507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X23A0T</a:t>
          </a:r>
        </a:p>
      </xdr:txBody>
    </xdr:sp>
    <xdr:clientData/>
  </xdr:twoCellAnchor>
  <xdr:twoCellAnchor editAs="oneCell">
    <xdr:from>
      <xdr:col>6</xdr:col>
      <xdr:colOff>560286</xdr:colOff>
      <xdr:row>0</xdr:row>
      <xdr:rowOff>0</xdr:rowOff>
    </xdr:from>
    <xdr:to>
      <xdr:col>8</xdr:col>
      <xdr:colOff>259567</xdr:colOff>
      <xdr:row>2</xdr:row>
      <xdr:rowOff>144653</xdr:rowOff>
    </xdr:to>
    <xdr:pic>
      <xdr:nvPicPr>
        <xdr:cNvPr id="4" name="Picture 2">
          <a:extLst>
            <a:ext uri="{FF2B5EF4-FFF2-40B4-BE49-F238E27FC236}">
              <a16:creationId xmlns:a16="http://schemas.microsoft.com/office/drawing/2014/main" id="{66AA31FB-DC8D-42C2-8814-20B8B2719E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34286" y="0"/>
          <a:ext cx="1528081" cy="50660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BBEE8D-5AA2-843B-ED3A-7C8D877409F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BC032B96-002F-7BC7-F0D6-3F573CEA79AB}"/>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twoCellAnchor editAs="oneCell">
    <xdr:from>
      <xdr:col>7</xdr:col>
      <xdr:colOff>545159</xdr:colOff>
      <xdr:row>0</xdr:row>
      <xdr:rowOff>0</xdr:rowOff>
    </xdr:from>
    <xdr:to>
      <xdr:col>9</xdr:col>
      <xdr:colOff>243169</xdr:colOff>
      <xdr:row>2</xdr:row>
      <xdr:rowOff>155448</xdr:rowOff>
    </xdr:to>
    <xdr:pic>
      <xdr:nvPicPr>
        <xdr:cNvPr id="5" name="Picture 3">
          <a:extLst>
            <a:ext uri="{FF2B5EF4-FFF2-40B4-BE49-F238E27FC236}">
              <a16:creationId xmlns:a16="http://schemas.microsoft.com/office/drawing/2014/main" id="{0964D691-A726-43E1-9764-D94C1D0338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5309" y="0"/>
          <a:ext cx="1526810" cy="517398"/>
        </a:xfrm>
        <a:prstGeom prst="rect">
          <a:avLst/>
        </a:prstGeom>
      </xdr:spPr>
    </xdr:pic>
    <xdr:clientData/>
  </xdr:twoCellAnchor>
  <xdr:twoCellAnchor editAs="oneCell">
    <xdr:from>
      <xdr:col>0</xdr:col>
      <xdr:colOff>1590675</xdr:colOff>
      <xdr:row>36</xdr:row>
      <xdr:rowOff>857250</xdr:rowOff>
    </xdr:from>
    <xdr:to>
      <xdr:col>7</xdr:col>
      <xdr:colOff>604564</xdr:colOff>
      <xdr:row>58</xdr:row>
      <xdr:rowOff>150089</xdr:rowOff>
    </xdr:to>
    <xdr:pic>
      <xdr:nvPicPr>
        <xdr:cNvPr id="7" name="Picture 6">
          <a:extLst>
            <a:ext uri="{FF2B5EF4-FFF2-40B4-BE49-F238E27FC236}">
              <a16:creationId xmlns:a16="http://schemas.microsoft.com/office/drawing/2014/main" id="{28A48B1E-302D-74CF-28E4-66E72402A9D3}"/>
            </a:ext>
          </a:extLst>
        </xdr:cNvPr>
        <xdr:cNvPicPr>
          <a:picLocks noChangeAspect="1"/>
        </xdr:cNvPicPr>
      </xdr:nvPicPr>
      <xdr:blipFill>
        <a:blip xmlns:r="http://schemas.openxmlformats.org/officeDocument/2006/relationships" r:embed="rId2"/>
        <a:stretch>
          <a:fillRect/>
        </a:stretch>
      </xdr:blipFill>
      <xdr:spPr>
        <a:xfrm>
          <a:off x="1590675" y="9201150"/>
          <a:ext cx="7834039" cy="410296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3C69EE-7DF7-088B-1BE3-9974161A98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5E8994A4-9783-304F-ECF7-6A89BEB7B50D}"/>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X25A0T</a:t>
          </a:r>
        </a:p>
      </xdr:txBody>
    </xdr:sp>
    <xdr:clientData/>
  </xdr:twoCellAnchor>
  <xdr:twoCellAnchor editAs="oneCell">
    <xdr:from>
      <xdr:col>6</xdr:col>
      <xdr:colOff>561975</xdr:colOff>
      <xdr:row>0</xdr:row>
      <xdr:rowOff>0</xdr:rowOff>
    </xdr:from>
    <xdr:to>
      <xdr:col>8</xdr:col>
      <xdr:colOff>254271</xdr:colOff>
      <xdr:row>2</xdr:row>
      <xdr:rowOff>155448</xdr:rowOff>
    </xdr:to>
    <xdr:pic>
      <xdr:nvPicPr>
        <xdr:cNvPr id="4" name="Picture 3">
          <a:extLst>
            <a:ext uri="{FF2B5EF4-FFF2-40B4-BE49-F238E27FC236}">
              <a16:creationId xmlns:a16="http://schemas.microsoft.com/office/drawing/2014/main" id="{3F96B464-B5CF-48E7-9795-D2C9975785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1025" y="0"/>
          <a:ext cx="1521096" cy="51739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6</xdr:col>
      <xdr:colOff>550761</xdr:colOff>
      <xdr:row>0</xdr:row>
      <xdr:rowOff>0</xdr:rowOff>
    </xdr:from>
    <xdr:to>
      <xdr:col>8</xdr:col>
      <xdr:colOff>243057</xdr:colOff>
      <xdr:row>2</xdr:row>
      <xdr:rowOff>165925</xdr:rowOff>
    </xdr:to>
    <xdr:pic>
      <xdr:nvPicPr>
        <xdr:cNvPr id="2" name="Picture 1">
          <a:extLst>
            <a:ext uri="{FF2B5EF4-FFF2-40B4-BE49-F238E27FC236}">
              <a16:creationId xmlns:a16="http://schemas.microsoft.com/office/drawing/2014/main" id="{D9361916-5EC7-4EDD-9D28-84E329E226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75586" y="0"/>
          <a:ext cx="1521096" cy="52787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A3869D0-F706-0215-9FB7-FE209D0464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7D26F227-6D46-634E-A310-F55572FA046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X28A0T</a:t>
          </a:r>
        </a:p>
      </xdr:txBody>
    </xdr:sp>
    <xdr:clientData/>
  </xdr:twoCellAnchor>
  <xdr:twoCellAnchor editAs="oneCell">
    <xdr:from>
      <xdr:col>7</xdr:col>
      <xdr:colOff>565629</xdr:colOff>
      <xdr:row>0</xdr:row>
      <xdr:rowOff>0</xdr:rowOff>
    </xdr:from>
    <xdr:to>
      <xdr:col>9</xdr:col>
      <xdr:colOff>247448</xdr:colOff>
      <xdr:row>2</xdr:row>
      <xdr:rowOff>155448</xdr:rowOff>
    </xdr:to>
    <xdr:pic>
      <xdr:nvPicPr>
        <xdr:cNvPr id="3" name="Picture 8">
          <a:extLst>
            <a:ext uri="{FF2B5EF4-FFF2-40B4-BE49-F238E27FC236}">
              <a16:creationId xmlns:a16="http://schemas.microsoft.com/office/drawing/2014/main" id="{E62F435A-7602-4029-8C63-DE0752CBE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9104" y="0"/>
          <a:ext cx="1510619" cy="517398"/>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4928679-1561-BD1E-A104-A784F889470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X29A0T</a:t>
          </a:r>
        </a:p>
      </xdr:txBody>
    </xdr:sp>
    <xdr:clientData/>
  </xdr:twoCellAnchor>
  <xdr:twoCellAnchor editAs="oneCell">
    <xdr:from>
      <xdr:col>6</xdr:col>
      <xdr:colOff>542925</xdr:colOff>
      <xdr:row>0</xdr:row>
      <xdr:rowOff>0</xdr:rowOff>
    </xdr:from>
    <xdr:to>
      <xdr:col>8</xdr:col>
      <xdr:colOff>233316</xdr:colOff>
      <xdr:row>2</xdr:row>
      <xdr:rowOff>155448</xdr:rowOff>
    </xdr:to>
    <xdr:pic>
      <xdr:nvPicPr>
        <xdr:cNvPr id="8" name="Picture 2">
          <a:extLst>
            <a:ext uri="{FF2B5EF4-FFF2-40B4-BE49-F238E27FC236}">
              <a16:creationId xmlns:a16="http://schemas.microsoft.com/office/drawing/2014/main" id="{723D76DA-24D7-4BAE-91B0-0667374E3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0" y="0"/>
          <a:ext cx="1519191" cy="5173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7924800"/>
    <xdr:ext cx="8134350" cy="3463787"/>
    <xdr:graphicFrame macro="">
      <xdr:nvGraphicFramePr>
        <xdr:cNvPr id="5" name="Chart 2">
          <a:extLst>
            <a:ext uri="{FF2B5EF4-FFF2-40B4-BE49-F238E27FC236}">
              <a16:creationId xmlns:a16="http://schemas.microsoft.com/office/drawing/2014/main" id="{178CE4C9-B521-400B-BC62-F681E93E6A05}"/>
            </a:ext>
            <a:ext uri="{147F2762-F138-4A5C-976F-8EAC2B608ADB}">
              <a16:predDERef xmlns:a16="http://schemas.microsoft.com/office/drawing/2014/main" pred="{44989980-DAB2-49D7-ACBB-78FC9DCD345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66FBEB3-0FE9-99C1-ABE7-E2331EC551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editAs="oneCell">
    <xdr:from>
      <xdr:col>5</xdr:col>
      <xdr:colOff>636483</xdr:colOff>
      <xdr:row>0</xdr:row>
      <xdr:rowOff>6158</xdr:rowOff>
    </xdr:from>
    <xdr:to>
      <xdr:col>7</xdr:col>
      <xdr:colOff>275439</xdr:colOff>
      <xdr:row>2</xdr:row>
      <xdr:rowOff>164464</xdr:rowOff>
    </xdr:to>
    <xdr:pic>
      <xdr:nvPicPr>
        <xdr:cNvPr id="3" name="Picture 2">
          <a:extLst>
            <a:ext uri="{FF2B5EF4-FFF2-40B4-BE49-F238E27FC236}">
              <a16:creationId xmlns:a16="http://schemas.microsoft.com/office/drawing/2014/main" id="{B60CD816-F18E-4E92-B58B-CE1EB7DF7F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69395" y="6158"/>
          <a:ext cx="1505856" cy="52501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062AE6-D103-BDB6-4E65-16CF52F47B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X30A0T</a:t>
          </a:r>
        </a:p>
      </xdr:txBody>
    </xdr:sp>
    <xdr:clientData/>
  </xdr:twoCellAnchor>
  <xdr:twoCellAnchor editAs="oneCell">
    <xdr:from>
      <xdr:col>6</xdr:col>
      <xdr:colOff>571500</xdr:colOff>
      <xdr:row>0</xdr:row>
      <xdr:rowOff>0</xdr:rowOff>
    </xdr:from>
    <xdr:to>
      <xdr:col>8</xdr:col>
      <xdr:colOff>261891</xdr:colOff>
      <xdr:row>2</xdr:row>
      <xdr:rowOff>155448</xdr:rowOff>
    </xdr:to>
    <xdr:pic>
      <xdr:nvPicPr>
        <xdr:cNvPr id="3" name="Picture 2">
          <a:extLst>
            <a:ext uri="{FF2B5EF4-FFF2-40B4-BE49-F238E27FC236}">
              <a16:creationId xmlns:a16="http://schemas.microsoft.com/office/drawing/2014/main" id="{10497274-B178-4F26-BC6B-B5FE2DBD7B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0575" y="0"/>
          <a:ext cx="1519191" cy="51739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7FC5063-BDD5-E4D3-8581-3E0ABA13138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editAs="oneCell">
    <xdr:from>
      <xdr:col>4</xdr:col>
      <xdr:colOff>1447793</xdr:colOff>
      <xdr:row>0</xdr:row>
      <xdr:rowOff>0</xdr:rowOff>
    </xdr:from>
    <xdr:to>
      <xdr:col>5</xdr:col>
      <xdr:colOff>253311</xdr:colOff>
      <xdr:row>2</xdr:row>
      <xdr:rowOff>163068</xdr:rowOff>
    </xdr:to>
    <xdr:pic>
      <xdr:nvPicPr>
        <xdr:cNvPr id="3" name="Picture 2">
          <a:extLst>
            <a:ext uri="{FF2B5EF4-FFF2-40B4-BE49-F238E27FC236}">
              <a16:creationId xmlns:a16="http://schemas.microsoft.com/office/drawing/2014/main" id="{80E41FA4-5CE8-43EC-861B-85D118D2F5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30018" y="0"/>
          <a:ext cx="1510618" cy="525018"/>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3C4F9E7-4445-D832-9BA8-7B81324D112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DCE88E95-36D0-4643-88C1-527535156B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editAs="oneCell">
    <xdr:from>
      <xdr:col>5</xdr:col>
      <xdr:colOff>1428750</xdr:colOff>
      <xdr:row>0</xdr:row>
      <xdr:rowOff>0</xdr:rowOff>
    </xdr:from>
    <xdr:to>
      <xdr:col>6</xdr:col>
      <xdr:colOff>243793</xdr:colOff>
      <xdr:row>2</xdr:row>
      <xdr:rowOff>163068</xdr:rowOff>
    </xdr:to>
    <xdr:pic>
      <xdr:nvPicPr>
        <xdr:cNvPr id="3" name="Picture 2">
          <a:extLst>
            <a:ext uri="{FF2B5EF4-FFF2-40B4-BE49-F238E27FC236}">
              <a16:creationId xmlns:a16="http://schemas.microsoft.com/office/drawing/2014/main" id="{D4234C82-905D-4064-BDAE-58AF410B2A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20500" y="0"/>
          <a:ext cx="1510618" cy="5250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F0C698-AA7B-28EF-6239-A8C1F4BB53A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editAs="oneCell">
    <xdr:from>
      <xdr:col>6</xdr:col>
      <xdr:colOff>590550</xdr:colOff>
      <xdr:row>0</xdr:row>
      <xdr:rowOff>0</xdr:rowOff>
    </xdr:from>
    <xdr:to>
      <xdr:col>8</xdr:col>
      <xdr:colOff>229506</xdr:colOff>
      <xdr:row>2</xdr:row>
      <xdr:rowOff>163068</xdr:rowOff>
    </xdr:to>
    <xdr:pic>
      <xdr:nvPicPr>
        <xdr:cNvPr id="3" name="Picture 2">
          <a:extLst>
            <a:ext uri="{FF2B5EF4-FFF2-40B4-BE49-F238E27FC236}">
              <a16:creationId xmlns:a16="http://schemas.microsoft.com/office/drawing/2014/main" id="{5825F119-60EF-47B0-8BE3-637B788A9E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5825" y="0"/>
          <a:ext cx="1505856" cy="5250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absoluteAnchor>
    <xdr:pos x="4356565" y="5262843"/>
    <xdr:ext cx="4520174" cy="2742921"/>
    <xdr:graphicFrame macro="">
      <xdr:nvGraphicFramePr>
        <xdr:cNvPr id="2" name="Chart 1">
          <a:extLst>
            <a:ext uri="{FF2B5EF4-FFF2-40B4-BE49-F238E27FC236}">
              <a16:creationId xmlns:a16="http://schemas.microsoft.com/office/drawing/2014/main" id="{C3DCEDAA-DC98-4875-8FA3-3D7083F360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076825" y="8468846"/>
    <xdr:ext cx="4368800" cy="4408953"/>
    <xdr:graphicFrame macro="">
      <xdr:nvGraphicFramePr>
        <xdr:cNvPr id="3" name="Chart 2">
          <a:extLst>
            <a:ext uri="{FF2B5EF4-FFF2-40B4-BE49-F238E27FC236}">
              <a16:creationId xmlns:a16="http://schemas.microsoft.com/office/drawing/2014/main" id="{37A329DC-AC97-4515-8639-AFC3E550D469}"/>
            </a:ext>
            <a:ext uri="{147F2762-F138-4A5C-976F-8EAC2B608ADB}">
              <a16:predDERef xmlns:a16="http://schemas.microsoft.com/office/drawing/2014/main" pred="{C3DCEDAA-DC98-4875-8FA3-3D7083F360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xdr:from>
      <xdr:col>0</xdr:col>
      <xdr:colOff>130175</xdr:colOff>
      <xdr:row>66</xdr:row>
      <xdr:rowOff>116371</xdr:rowOff>
    </xdr:from>
    <xdr:to>
      <xdr:col>5</xdr:col>
      <xdr:colOff>1031599</xdr:colOff>
      <xdr:row>84</xdr:row>
      <xdr:rowOff>114300</xdr:rowOff>
    </xdr:to>
    <xdr:graphicFrame macro="">
      <xdr:nvGraphicFramePr>
        <xdr:cNvPr id="15" name="Chart 3">
          <a:extLst>
            <a:ext uri="{FF2B5EF4-FFF2-40B4-BE49-F238E27FC236}">
              <a16:creationId xmlns:a16="http://schemas.microsoft.com/office/drawing/2014/main" id="{D3BA479E-6CA2-41DB-8462-E58EEB6AC6A0}"/>
            </a:ext>
            <a:ext uri="{147F2762-F138-4A5C-976F-8EAC2B608ADB}">
              <a16:predDERef xmlns:a16="http://schemas.microsoft.com/office/drawing/2014/main" pred="{37A329DC-AC97-4515-8639-AFC3E550D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82523EE-7A42-A3D4-E226-31AFF80E07D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editAs="oneCell">
    <xdr:from>
      <xdr:col>5</xdr:col>
      <xdr:colOff>984590</xdr:colOff>
      <xdr:row>0</xdr:row>
      <xdr:rowOff>0</xdr:rowOff>
    </xdr:from>
    <xdr:to>
      <xdr:col>7</xdr:col>
      <xdr:colOff>261596</xdr:colOff>
      <xdr:row>2</xdr:row>
      <xdr:rowOff>163068</xdr:rowOff>
    </xdr:to>
    <xdr:pic>
      <xdr:nvPicPr>
        <xdr:cNvPr id="4" name="Picture 3">
          <a:extLst>
            <a:ext uri="{FF2B5EF4-FFF2-40B4-BE49-F238E27FC236}">
              <a16:creationId xmlns:a16="http://schemas.microsoft.com/office/drawing/2014/main" id="{0B02401C-1FCD-430F-9D67-33A6A6B8A04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792894" y="0"/>
          <a:ext cx="1510618" cy="5250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9021119-73C5-5793-F0C5-D6966B23E7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editAs="oneCell">
    <xdr:from>
      <xdr:col>6</xdr:col>
      <xdr:colOff>601467</xdr:colOff>
      <xdr:row>0</xdr:row>
      <xdr:rowOff>20730</xdr:rowOff>
    </xdr:from>
    <xdr:to>
      <xdr:col>8</xdr:col>
      <xdr:colOff>254710</xdr:colOff>
      <xdr:row>3</xdr:row>
      <xdr:rowOff>7585</xdr:rowOff>
    </xdr:to>
    <xdr:pic>
      <xdr:nvPicPr>
        <xdr:cNvPr id="3" name="Picture 2">
          <a:extLst>
            <a:ext uri="{FF2B5EF4-FFF2-40B4-BE49-F238E27FC236}">
              <a16:creationId xmlns:a16="http://schemas.microsoft.com/office/drawing/2014/main" id="{064960B6-E0BD-448B-91DA-1AA9F357F5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9692" y="20730"/>
          <a:ext cx="1482043" cy="5297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5BD8D28-0B8F-B339-3E99-41743A3A4FE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editAs="oneCell">
    <xdr:from>
      <xdr:col>6</xdr:col>
      <xdr:colOff>590550</xdr:colOff>
      <xdr:row>0</xdr:row>
      <xdr:rowOff>0</xdr:rowOff>
    </xdr:from>
    <xdr:to>
      <xdr:col>8</xdr:col>
      <xdr:colOff>267606</xdr:colOff>
      <xdr:row>2</xdr:row>
      <xdr:rowOff>163068</xdr:rowOff>
    </xdr:to>
    <xdr:pic>
      <xdr:nvPicPr>
        <xdr:cNvPr id="3" name="Picture 2">
          <a:extLst>
            <a:ext uri="{FF2B5EF4-FFF2-40B4-BE49-F238E27FC236}">
              <a16:creationId xmlns:a16="http://schemas.microsoft.com/office/drawing/2014/main" id="{F00699FE-1372-4BE9-80D4-4770021D8D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48775" y="0"/>
          <a:ext cx="1505856" cy="5250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80A87A2-645D-9F79-F883-FB136BD4C8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editAs="oneCell">
    <xdr:from>
      <xdr:col>6</xdr:col>
      <xdr:colOff>581025</xdr:colOff>
      <xdr:row>0</xdr:row>
      <xdr:rowOff>0</xdr:rowOff>
    </xdr:from>
    <xdr:to>
      <xdr:col>8</xdr:col>
      <xdr:colOff>219981</xdr:colOff>
      <xdr:row>2</xdr:row>
      <xdr:rowOff>163068</xdr:rowOff>
    </xdr:to>
    <xdr:pic>
      <xdr:nvPicPr>
        <xdr:cNvPr id="3" name="Picture 2">
          <a:extLst>
            <a:ext uri="{FF2B5EF4-FFF2-40B4-BE49-F238E27FC236}">
              <a16:creationId xmlns:a16="http://schemas.microsoft.com/office/drawing/2014/main" id="{DD2274F5-67D1-4C3D-88F3-4E442BE5EC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0" y="0"/>
          <a:ext cx="1505856" cy="52501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ECCA7C9-17A8-B38D-7979-196F44B5E3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editAs="oneCell">
    <xdr:from>
      <xdr:col>6</xdr:col>
      <xdr:colOff>596704</xdr:colOff>
      <xdr:row>0</xdr:row>
      <xdr:rowOff>0</xdr:rowOff>
    </xdr:from>
    <xdr:to>
      <xdr:col>8</xdr:col>
      <xdr:colOff>259474</xdr:colOff>
      <xdr:row>2</xdr:row>
      <xdr:rowOff>167830</xdr:rowOff>
    </xdr:to>
    <xdr:pic>
      <xdr:nvPicPr>
        <xdr:cNvPr id="3" name="Picture 2">
          <a:extLst>
            <a:ext uri="{FF2B5EF4-FFF2-40B4-BE49-F238E27FC236}">
              <a16:creationId xmlns:a16="http://schemas.microsoft.com/office/drawing/2014/main" id="{AF5EE2E8-DD5B-45B5-B2B2-70A7E49B11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8498" y="0"/>
          <a:ext cx="1496332" cy="529780"/>
        </a:xfrm>
        <a:prstGeom prst="rect">
          <a:avLst/>
        </a:prstGeom>
      </xdr:spPr>
    </xdr:pic>
    <xdr:clientData/>
  </xdr:twoCellAnchor>
</xdr:wsDr>
</file>

<file path=xl/theme/theme1.xml><?xml version="1.0" encoding="utf-8"?>
<a:theme xmlns:a="http://schemas.openxmlformats.org/drawingml/2006/main" name="Anchor11">
  <a:themeElements>
    <a:clrScheme name="Dexus_Anchor11">
      <a:dk1>
        <a:srgbClr val="262626"/>
      </a:dk1>
      <a:lt1>
        <a:sysClr val="window" lastClr="FFFFFF"/>
      </a:lt1>
      <a:dk2>
        <a:srgbClr val="000000"/>
      </a:dk2>
      <a:lt2>
        <a:srgbClr val="FFFFFF"/>
      </a:lt2>
      <a:accent1>
        <a:srgbClr val="14AFDC"/>
      </a:accent1>
      <a:accent2>
        <a:srgbClr val="642666"/>
      </a:accent2>
      <a:accent3>
        <a:srgbClr val="ACDC91"/>
      </a:accent3>
      <a:accent4>
        <a:srgbClr val="89D7ED"/>
      </a:accent4>
      <a:accent5>
        <a:srgbClr val="B192B2"/>
      </a:accent5>
      <a:accent6>
        <a:srgbClr val="D5EDC9"/>
      </a:accent6>
      <a:hlink>
        <a:srgbClr val="262626"/>
      </a:hlink>
      <a:folHlink>
        <a:srgbClr val="262626"/>
      </a:folHlink>
    </a:clrScheme>
    <a:fontScheme name="Dexus_PP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Anchor11" id="{9AC335E6-41F4-4873-BEC6-39F7A4E662C3}" vid="{CA6DC0C9-7502-4637-8BC8-B3F0D42BBBE6}"/>
    </a:ext>
  </a:extLst>
</a:theme>
</file>

<file path=xl/theme/themeOverride1.xml><?xml version="1.0" encoding="utf-8"?>
<a:themeOverride xmlns:a="http://schemas.openxmlformats.org/drawingml/2006/main">
  <a:clrScheme name="BWD079">
    <a:dk1>
      <a:srgbClr val="FFFFFF"/>
    </a:dk1>
    <a:lt1>
      <a:srgbClr val="414042"/>
    </a:lt1>
    <a:dk2>
      <a:srgbClr val="FFFFFF"/>
    </a:dk2>
    <a:lt2>
      <a:srgbClr val="632565"/>
    </a:lt2>
    <a:accent1>
      <a:srgbClr val="00779C"/>
    </a:accent1>
    <a:accent2>
      <a:srgbClr val="919FBE"/>
    </a:accent2>
    <a:accent3>
      <a:srgbClr val="00B1DF"/>
    </a:accent3>
    <a:accent4>
      <a:srgbClr val="9FD18E"/>
    </a:accent4>
    <a:accent5>
      <a:srgbClr val="81D3EB"/>
    </a:accent5>
    <a:accent6>
      <a:srgbClr val="36BDB1"/>
    </a:accent6>
    <a:hlink>
      <a:srgbClr val="414042"/>
    </a:hlink>
    <a:folHlink>
      <a:srgbClr val="414042"/>
    </a:folHlink>
  </a:clrScheme>
  <a:fontScheme name="BWD079">
    <a:majorFont>
      <a:latin typeface="Gilroy Bold"/>
      <a:ea typeface=""/>
      <a:cs typeface=""/>
    </a:majorFont>
    <a:minorFont>
      <a:latin typeface="Gilroy"/>
      <a:ea typeface=""/>
      <a:cs typeface=""/>
    </a:minorFont>
  </a:fontScheme>
  <a:fmtScheme name="Subtle Solid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0l32];/" TargetMode="External"/><Relationship Id="rId1" Type="http://schemas.openxmlformats.org/officeDocument/2006/relationships/hyperlink" Target="http://[s0l8];/"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13l0];/"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hyperlink" Target="http://[s15l0];/"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hyperlink" Target="http://[s18l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1l0];/"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http://[s19l0];/"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5.bin"/><Relationship Id="rId1" Type="http://schemas.openxmlformats.org/officeDocument/2006/relationships/hyperlink" Target="http://[s24l0];/"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6.bin"/><Relationship Id="rId1" Type="http://schemas.openxmlformats.org/officeDocument/2006/relationships/hyperlink" Target="http://[s25l0];/"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8.bin"/><Relationship Id="rId1" Type="http://schemas.openxmlformats.org/officeDocument/2006/relationships/hyperlink" Target="http://[s27l0];/"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31l0];/" TargetMode="Externa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legacy.apsc.gov.au/appendix-common-workforce-metrics" TargetMode="External"/><Relationship Id="rId1" Type="http://schemas.openxmlformats.org/officeDocument/2006/relationships/hyperlink" Target="https://legacy.apsc.gov.au/appendix-common-workforce-metrics"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0D7BE-BBCC-4199-9498-3A32145EAAA0}">
  <sheetPr codeName="Sheet1">
    <tabColor theme="3"/>
    <pageSetUpPr fitToPage="1"/>
  </sheetPr>
  <dimension ref="A1:F29"/>
  <sheetViews>
    <sheetView showGridLines="0" tabSelected="1" zoomScaleNormal="100" workbookViewId="0"/>
  </sheetViews>
  <sheetFormatPr defaultRowHeight="14.25" x14ac:dyDescent="0.2"/>
  <cols>
    <col min="1" max="1" width="1.75" customWidth="1"/>
    <col min="2" max="2" width="36.125" customWidth="1"/>
    <col min="3" max="3" width="32" customWidth="1"/>
    <col min="4" max="4" width="31.25" customWidth="1"/>
    <col min="5" max="5" width="23.625" customWidth="1"/>
    <col min="6" max="6" width="6.125" customWidth="1"/>
    <col min="7" max="7" width="1.5" customWidth="1"/>
  </cols>
  <sheetData>
    <row r="1" spans="1:6" x14ac:dyDescent="0.2">
      <c r="B1" s="658"/>
    </row>
    <row r="4" spans="1:6" ht="34.5" customHeight="1" thickBot="1" x14ac:dyDescent="0.25">
      <c r="A4" s="103" t="s">
        <v>0</v>
      </c>
      <c r="B4" s="42"/>
      <c r="C4" s="43"/>
      <c r="D4" s="42"/>
      <c r="E4" s="43"/>
      <c r="F4" s="42"/>
    </row>
    <row r="5" spans="1:6" ht="34.5" customHeight="1" thickTop="1" x14ac:dyDescent="0.2">
      <c r="A5" s="670" t="s">
        <v>1</v>
      </c>
      <c r="B5" s="670"/>
      <c r="C5" s="670"/>
      <c r="D5" s="670"/>
      <c r="E5" s="670"/>
      <c r="F5" s="670"/>
    </row>
    <row r="6" spans="1:6" ht="15.75" x14ac:dyDescent="0.25">
      <c r="A6" s="45"/>
      <c r="B6" s="570" t="s">
        <v>2</v>
      </c>
      <c r="C6" s="570" t="s">
        <v>3</v>
      </c>
      <c r="D6" s="570" t="s">
        <v>4</v>
      </c>
      <c r="E6" s="570" t="s">
        <v>5</v>
      </c>
      <c r="F6" s="567"/>
    </row>
    <row r="7" spans="1:6" x14ac:dyDescent="0.2">
      <c r="A7" s="45"/>
      <c r="B7" s="568" t="str">
        <f>HYPERLINK("#DXS Financial Performance!$A$1","DXS Financial Performance")</f>
        <v>DXS Financial Performance</v>
      </c>
      <c r="C7" s="568" t="str">
        <f>HYPERLINK("#Our Workforce!$A$1","Our Workforce")</f>
        <v>Our Workforce</v>
      </c>
      <c r="D7" s="44" t="str">
        <f>HYPERLINK("#Energy!$A$1","Energy")</f>
        <v>Energy</v>
      </c>
      <c r="E7" s="569" t="str">
        <f>HYPERLINK("#GRI Index!$A$1","GRI Index")</f>
        <v>GRI Index</v>
      </c>
      <c r="F7" s="45"/>
    </row>
    <row r="8" spans="1:6" x14ac:dyDescent="0.2">
      <c r="A8" s="45"/>
      <c r="B8" s="568" t="str">
        <f>HYPERLINK("#DXS Portfolio Snapshot!$A$1","DXS Portfolio Snapshot")</f>
        <v>DXS Portfolio Snapshot</v>
      </c>
      <c r="C8" s="569" t="str">
        <f>HYPERLINK("#Diversity and Inclusion!$A$1","Diversity and Inclusion")</f>
        <v>Diversity and Inclusion</v>
      </c>
      <c r="D8" s="569" t="str">
        <f>HYPERLINK("#Water!$A$1","Water")</f>
        <v>Water</v>
      </c>
      <c r="E8" s="569" t="str">
        <f>HYPERLINK("#SASB Index!$A$1","SASB Index")</f>
        <v>SASB Index</v>
      </c>
      <c r="F8" s="45"/>
    </row>
    <row r="9" spans="1:6" x14ac:dyDescent="0.2">
      <c r="A9" s="45"/>
      <c r="B9" s="568" t="str">
        <f>HYPERLINK("#DXS Capital Management!$A$1","DXS Capital Management")</f>
        <v>DXS Capital Management</v>
      </c>
      <c r="C9" s="569" t="str">
        <f>HYPERLINK("#Work Health and Safety!$A$1","Work Health and Safety")</f>
        <v>Work Health and Safety</v>
      </c>
      <c r="D9" s="569" t="str">
        <f>HYPERLINK("#Materials!$A$1","Materials")</f>
        <v>Materials</v>
      </c>
      <c r="E9" s="45"/>
      <c r="F9" s="45"/>
    </row>
    <row r="10" spans="1:6" x14ac:dyDescent="0.2">
      <c r="A10" s="45"/>
      <c r="B10" s="45"/>
      <c r="C10" s="568" t="str">
        <f>HYPERLINK("#Recruitment and Retention!$A$1","Recruitment &amp; Retention")</f>
        <v>Recruitment &amp; Retention</v>
      </c>
      <c r="D10" s="569" t="str">
        <f>HYPERLINK("#Air Emissions!$A$1","Air Emissions")</f>
        <v>Air Emissions</v>
      </c>
      <c r="E10" s="45"/>
      <c r="F10" s="45"/>
    </row>
    <row r="11" spans="1:6" x14ac:dyDescent="0.2">
      <c r="A11" s="45"/>
      <c r="B11" s="45"/>
      <c r="C11" s="569" t="str">
        <f>HYPERLINK("#Human Capital Development!$A$1","Human Capital Development")</f>
        <v>Human Capital Development</v>
      </c>
      <c r="D11" s="46" t="s">
        <v>9</v>
      </c>
      <c r="E11" s="45"/>
      <c r="F11" s="45"/>
    </row>
    <row r="12" spans="1:6" x14ac:dyDescent="0.2">
      <c r="A12" s="45"/>
      <c r="B12" s="45"/>
      <c r="C12" s="569" t="str">
        <f>HYPERLINK("#Engagement and Flexible Work!$A$1","Engagement and Flexible Work")</f>
        <v>Engagement and Flexible Work</v>
      </c>
      <c r="D12" s="569" t="str">
        <f>HYPERLINK("#Green Building Certifications!$A$1","Green Building Certifications")</f>
        <v>Green Building Certifications</v>
      </c>
      <c r="E12" s="45"/>
      <c r="F12" s="45"/>
    </row>
    <row r="13" spans="1:6" x14ac:dyDescent="0.2">
      <c r="A13" s="45"/>
      <c r="B13" s="45"/>
      <c r="C13" s="568" t="str">
        <f>HYPERLINK("#Remuneration!$A$1","Remuneration")</f>
        <v>Remuneration</v>
      </c>
      <c r="D13" s="569" t="str">
        <f>HYPERLINK("#Progress Towards Commitments!$A$1","Progress Towards Commitments")</f>
        <v>Progress Towards Commitments</v>
      </c>
      <c r="E13" s="45"/>
      <c r="F13" s="45"/>
    </row>
    <row r="14" spans="1:6" x14ac:dyDescent="0.2">
      <c r="A14" s="45"/>
      <c r="B14" s="45"/>
      <c r="C14" s="44"/>
      <c r="D14" s="45"/>
      <c r="E14" s="45"/>
      <c r="F14" s="45"/>
    </row>
    <row r="15" spans="1:6" x14ac:dyDescent="0.2">
      <c r="A15" s="45"/>
      <c r="B15" s="567"/>
      <c r="C15" s="44"/>
      <c r="D15" s="567"/>
      <c r="E15" s="45"/>
      <c r="F15" s="45"/>
    </row>
    <row r="16" spans="1:6" ht="15.75" x14ac:dyDescent="0.25">
      <c r="A16" s="45"/>
      <c r="B16" s="570" t="s">
        <v>10</v>
      </c>
      <c r="C16" s="570" t="s">
        <v>11</v>
      </c>
      <c r="D16" s="570" t="s">
        <v>12</v>
      </c>
      <c r="E16" s="45"/>
      <c r="F16" s="45"/>
    </row>
    <row r="17" spans="1:6" x14ac:dyDescent="0.2">
      <c r="A17" s="45"/>
      <c r="B17" s="568" t="str">
        <f>HYPERLINK("#DXS Portfolio!$A$1","Dexus (DXS)")</f>
        <v>Dexus (DXS)</v>
      </c>
      <c r="C17" s="569" t="str">
        <f>HYPERLINK("#Customer Experience!$A$1","Customer Experience")</f>
        <v>Customer Experience</v>
      </c>
      <c r="D17" s="569" t="str">
        <f>HYPERLINK("#Supply Chain!$A$1","Supply Chain")</f>
        <v>Supply Chain</v>
      </c>
      <c r="E17" s="45"/>
      <c r="F17" s="45"/>
    </row>
    <row r="18" spans="1:6" x14ac:dyDescent="0.2">
      <c r="A18" s="45"/>
      <c r="B18" s="568" t="str">
        <f>HYPERLINK("#DXI Portfolio!$A$1","Dexus Industria REIT (DXI)")</f>
        <v>Dexus Industria REIT (DXI)</v>
      </c>
      <c r="C18" s="569"/>
      <c r="D18" s="568" t="str">
        <f>HYPERLINK("#Giving and Volunteering!$A$1","Giving and Volunteering")</f>
        <v>Giving and Volunteering</v>
      </c>
      <c r="E18" s="45"/>
      <c r="F18" s="45"/>
    </row>
    <row r="19" spans="1:6" x14ac:dyDescent="0.2">
      <c r="A19" s="45"/>
      <c r="B19" s="568" t="str">
        <f>HYPERLINK("#DXC Portfolio!$A$1","Dexus Convenience Retail REIT (DXC)")</f>
        <v>Dexus Convenience Retail REIT (DXC)</v>
      </c>
      <c r="C19" s="44"/>
      <c r="D19" s="45"/>
      <c r="E19" s="45"/>
      <c r="F19" s="45"/>
    </row>
    <row r="20" spans="1:6" x14ac:dyDescent="0.2">
      <c r="A20" s="45"/>
      <c r="B20" s="45"/>
      <c r="C20" s="44"/>
      <c r="D20" s="45"/>
      <c r="E20" s="45"/>
      <c r="F20" s="45"/>
    </row>
    <row r="21" spans="1:6" x14ac:dyDescent="0.2">
      <c r="A21" s="45"/>
      <c r="B21" s="45"/>
      <c r="C21" s="44"/>
      <c r="D21" s="45"/>
      <c r="E21" s="45"/>
      <c r="F21" s="45"/>
    </row>
    <row r="22" spans="1:6" x14ac:dyDescent="0.2">
      <c r="A22" s="45"/>
      <c r="B22" s="45"/>
      <c r="C22" s="44"/>
      <c r="D22" s="45"/>
      <c r="E22" s="45"/>
      <c r="F22" s="45"/>
    </row>
    <row r="23" spans="1:6" x14ac:dyDescent="0.2">
      <c r="A23" s="77"/>
      <c r="B23" s="77"/>
      <c r="C23" s="77"/>
      <c r="D23" s="77"/>
      <c r="E23" s="77"/>
      <c r="F23" s="77"/>
    </row>
    <row r="24" spans="1:6" ht="34.5" customHeight="1" thickBot="1" x14ac:dyDescent="0.25">
      <c r="A24" s="41" t="s">
        <v>15</v>
      </c>
      <c r="B24" s="42"/>
      <c r="C24" s="43"/>
      <c r="D24" s="42"/>
      <c r="E24" s="43"/>
      <c r="F24" s="42"/>
    </row>
    <row r="25" spans="1:6" ht="204.75" customHeight="1" thickTop="1" x14ac:dyDescent="0.2">
      <c r="A25" s="671" t="s">
        <v>1480</v>
      </c>
      <c r="B25" s="671"/>
      <c r="C25" s="671"/>
      <c r="D25" s="671"/>
      <c r="E25" s="671"/>
      <c r="F25" s="671"/>
    </row>
    <row r="26" spans="1:6" ht="34.5" customHeight="1" thickBot="1" x14ac:dyDescent="0.25">
      <c r="A26" s="41" t="s">
        <v>16</v>
      </c>
      <c r="B26" s="42"/>
      <c r="C26" s="43"/>
      <c r="D26" s="42"/>
      <c r="E26" s="43"/>
      <c r="F26" s="42"/>
    </row>
    <row r="27" spans="1:6" ht="96.75" customHeight="1" thickTop="1" x14ac:dyDescent="0.2">
      <c r="A27" s="672" t="s">
        <v>17</v>
      </c>
      <c r="B27" s="672"/>
      <c r="C27" s="672"/>
      <c r="D27" s="672"/>
      <c r="E27" s="672"/>
      <c r="F27" s="672"/>
    </row>
    <row r="28" spans="1:6" ht="34.5" customHeight="1" thickBot="1" x14ac:dyDescent="0.25">
      <c r="A28" s="47" t="s">
        <v>18</v>
      </c>
      <c r="B28" s="42"/>
      <c r="C28" s="43"/>
      <c r="D28" s="42"/>
      <c r="E28" s="43"/>
      <c r="F28" s="42"/>
    </row>
    <row r="29" spans="1:6" ht="102" customHeight="1" thickTop="1" x14ac:dyDescent="0.2">
      <c r="A29" s="672" t="s">
        <v>19</v>
      </c>
      <c r="B29" s="672"/>
      <c r="C29" s="672"/>
      <c r="D29" s="672"/>
      <c r="E29" s="672"/>
      <c r="F29" s="672"/>
    </row>
  </sheetData>
  <sheetProtection algorithmName="SHA-512" hashValue="gjxB04mnGxrWVU+G6GnpNiPRX3qi6gX7iYX3DjBn/tziZnQksRW9I9NKxpdgPhHPR82NPg49LaIYJtwsKZJjKw==" saltValue="3yaXYR7CsUDWDZo9piU4sA==" spinCount="100000" sheet="1" objects="1" scenarios="1"/>
  <mergeCells count="4">
    <mergeCell ref="A5:F5"/>
    <mergeCell ref="A25:F25"/>
    <mergeCell ref="A27:F27"/>
    <mergeCell ref="A29:F29"/>
  </mergeCells>
  <hyperlinks>
    <hyperlink ref="C8" location="'Diversity and Inclusion'!A1" display="'Diversity and Inclusion'!A1" xr:uid="{0C8B7307-9A5A-48F1-B98F-341EDD272F27}"/>
    <hyperlink ref="C11" location="Human Capital Development!$A$1" display="Human Capital Development!$A$1" xr:uid="{C388FF2D-6B52-44E0-B412-E6911BA4191B}"/>
    <hyperlink ref="C7" location="'Our Workforce'!A1" display="'Our Workforce'!A1" xr:uid="{CD157D2A-F56C-4492-A479-933874DF866F}"/>
    <hyperlink ref="C9" location="'Work Health and Safety'!A1" display="'Work Health and Safety'!A1" xr:uid="{C29BCFF2-B502-4C05-8163-39C668EB2AEC}"/>
    <hyperlink ref="C10" location="'Recruitment and Retention'!A1" display="'Recruitment and Retention'!A1" xr:uid="{3D080C24-64C9-4A90-ACD8-6C5D95138D66}"/>
    <hyperlink ref="D17" r:id="rId1" location="'Supply chain'!A1" display="Supply Chain" xr:uid="{86254A46-468E-4AB5-B98A-F46ADE9ED05E}"/>
    <hyperlink ref="D18" location="'Giving and Volunteering'!A1" display="'Giving and Volunteering'!A1" xr:uid="{CC892011-F436-4A99-AE84-1E89F441ED21}"/>
    <hyperlink ref="B8" location="'DXS Portfolio Snapshot'!A1" display="'DXS Portfolio Snapshot'!A1" xr:uid="{5EAD8551-0AAE-48C1-9D62-1CBC0FB27270}"/>
    <hyperlink ref="B9" location="'DXS Capital Management'!A1" display="'DXS Capital Management'!A1" xr:uid="{EB1B9A74-D5FE-4C2D-9A83-498F328C9DD1}"/>
    <hyperlink ref="C13" location="Remuneration!A1" display="Remuneration!A1" xr:uid="{A03588A3-F549-4AA4-8485-11E1C0D4DBBD}"/>
    <hyperlink ref="B17" location="'DXS Portfolio'!A1" display="'DXS Portfolio'!A1" xr:uid="{7343ADDC-3451-4D39-9B06-32EBB9EBF45C}"/>
    <hyperlink ref="B18" location="'DXI Portfolio'!A1" display="'DXI Portfolio'!A1" xr:uid="{46E2D8B7-700B-4C01-A345-A1618B9ECA62}"/>
    <hyperlink ref="B19" location="'DXC Portfolio'!A1" display="'DXC Portfolio'!A1" xr:uid="{764997E9-0E1C-47D9-84DE-5F0A0D4C80F3}"/>
    <hyperlink ref="C17" location="'Customer Experience'!A1" display="'Customer Experience'!A1" xr:uid="{CC450851-0A01-4366-9C29-73628D627820}"/>
    <hyperlink ref="D10" location="'Air Emissions'!A1" display="'Air Emissions'!A1" xr:uid="{470C3E71-19E1-4824-88B7-00A7669D6A64}"/>
    <hyperlink ref="D8" location="Water!A1" display="Water!A1" xr:uid="{C94CA5FB-30C7-4D56-A562-E9FC17AD84A1}"/>
    <hyperlink ref="D9" location="Materials!A1" display="Materials!A1" xr:uid="{DA363F7F-F8B7-4850-8FB6-26FABC512156}"/>
    <hyperlink ref="D11" r:id="rId2" location="'GHG Emissions'!A1" display="Air Emissions" xr:uid="{FB83A1A6-027E-4C2C-A80E-CD4AEED898BD}"/>
    <hyperlink ref="E7" location="'GRI Index'!A1" display="'GRI Index'!A1" xr:uid="{B975C5FF-664C-4500-A8C3-EC217DE668BF}"/>
    <hyperlink ref="E8" location="'SASB Index'!A1" display="'SASB Index'!A1" xr:uid="{050F21BB-FAC6-4CC8-9BD3-A3A22ADE54BD}"/>
    <hyperlink ref="D12" location="'Green Building Certifications'!A1" display="'Green Building Certifications'!A1" xr:uid="{04990F26-33D1-46E5-8CDE-1EB9210EFCB2}"/>
    <hyperlink ref="D13" location="'Performance Towards Commitments'!A1" display="'Performance Towards Commitments'!A1" xr:uid="{545C1703-D57C-4E30-BBA3-EC4C13457FD9}"/>
    <hyperlink ref="B7" location="'DXS Financial Performance'!A1" display="'DXS Financial Performance'!A1" xr:uid="{8DFC204C-F23E-4B1E-82D3-B6CAC5DC2B3B}"/>
    <hyperlink ref="C12" location="'Engagement and Flexible Work'!A1" display="'Engagement and Flexible Work'!A1" xr:uid="{37822253-54EB-499C-B410-85FBD490F569}"/>
  </hyperlinks>
  <pageMargins left="0.70866141732283472" right="0.70866141732283472" top="0.74803149606299213" bottom="0.74803149606299213" header="0.31496062992125984" footer="0.31496062992125984"/>
  <pageSetup paperSize="9" scale="61" orientation="portrait" r:id="rId3"/>
  <headerFooter scaleWithDoc="0">
    <oddFooter>&amp;L&amp;9Dexus 2023 Sustainability Data Pack</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8E7B-163F-4AC8-B776-A14FF6A0E605}">
  <sheetPr codeName="Sheet10">
    <tabColor theme="5" tint="0.79998168889431442"/>
    <pageSetUpPr fitToPage="1"/>
  </sheetPr>
  <dimension ref="A1:H113"/>
  <sheetViews>
    <sheetView showGridLines="0" workbookViewId="0"/>
  </sheetViews>
  <sheetFormatPr defaultRowHeight="12.75" x14ac:dyDescent="0.2"/>
  <cols>
    <col min="1" max="1" width="54.625" style="14" customWidth="1"/>
    <col min="2" max="2" width="11" style="14" customWidth="1"/>
    <col min="3" max="8" width="12" style="14" customWidth="1"/>
    <col min="9" max="16384" width="9" style="14"/>
  </cols>
  <sheetData>
    <row r="1" spans="1:8" ht="14.25" x14ac:dyDescent="0.2">
      <c r="A1" s="314" t="s">
        <v>20</v>
      </c>
      <c r="B1" s="662"/>
    </row>
    <row r="2" spans="1:8" ht="14.25" customHeight="1" x14ac:dyDescent="0.2"/>
    <row r="3" spans="1:8" ht="14.25" customHeight="1" x14ac:dyDescent="0.2"/>
    <row r="4" spans="1:8" ht="20.25" thickBot="1" x14ac:dyDescent="0.35">
      <c r="A4" s="48" t="s">
        <v>405</v>
      </c>
      <c r="B4" s="49"/>
    </row>
    <row r="5" spans="1:8" ht="20.25" thickTop="1" x14ac:dyDescent="0.3">
      <c r="A5" s="49"/>
      <c r="B5" s="49"/>
    </row>
    <row r="6" spans="1:8" ht="19.5" customHeight="1" x14ac:dyDescent="0.2">
      <c r="A6" s="170" t="s">
        <v>323</v>
      </c>
      <c r="B6" s="170" t="s">
        <v>225</v>
      </c>
      <c r="C6" s="180" t="s">
        <v>23</v>
      </c>
      <c r="D6" s="180" t="s">
        <v>24</v>
      </c>
      <c r="E6" s="180" t="s">
        <v>25</v>
      </c>
      <c r="F6" s="180" t="s">
        <v>26</v>
      </c>
      <c r="G6" s="180" t="s">
        <v>27</v>
      </c>
      <c r="H6" s="180" t="s">
        <v>28</v>
      </c>
    </row>
    <row r="7" spans="1:8" s="96" customFormat="1" ht="19.5" customHeight="1" x14ac:dyDescent="0.2">
      <c r="A7" s="102" t="s">
        <v>406</v>
      </c>
      <c r="B7" s="102"/>
      <c r="C7" s="176"/>
      <c r="D7" s="176"/>
      <c r="E7" s="176"/>
      <c r="F7" s="176"/>
      <c r="G7" s="176"/>
      <c r="H7" s="176"/>
    </row>
    <row r="8" spans="1:8" s="96" customFormat="1" ht="19.5" customHeight="1" x14ac:dyDescent="0.2">
      <c r="A8" s="695" t="s">
        <v>407</v>
      </c>
      <c r="B8" s="95" t="s">
        <v>227</v>
      </c>
      <c r="C8" s="173">
        <v>127</v>
      </c>
      <c r="D8" s="173">
        <v>173</v>
      </c>
      <c r="E8" s="173">
        <v>144</v>
      </c>
      <c r="F8" s="173">
        <v>164</v>
      </c>
      <c r="G8" s="173">
        <v>208</v>
      </c>
      <c r="H8" s="173">
        <v>376</v>
      </c>
    </row>
    <row r="9" spans="1:8" s="96" customFormat="1" ht="19.5" customHeight="1" x14ac:dyDescent="0.2">
      <c r="A9" s="677"/>
      <c r="B9" s="95" t="s">
        <v>228</v>
      </c>
      <c r="C9" s="173">
        <v>64</v>
      </c>
      <c r="D9" s="173">
        <v>108</v>
      </c>
      <c r="E9" s="173">
        <v>111</v>
      </c>
      <c r="F9" s="173">
        <v>130</v>
      </c>
      <c r="G9" s="173">
        <v>169</v>
      </c>
      <c r="H9" s="173">
        <v>255</v>
      </c>
    </row>
    <row r="10" spans="1:8" s="96" customFormat="1" ht="19.5" customHeight="1" x14ac:dyDescent="0.2">
      <c r="A10" s="689"/>
      <c r="B10" s="95" t="s">
        <v>229</v>
      </c>
      <c r="C10" s="203">
        <f>SUM(C8:C9)</f>
        <v>191</v>
      </c>
      <c r="D10" s="203">
        <f t="shared" ref="D10:G10" si="0">SUM(D8:D9)</f>
        <v>281</v>
      </c>
      <c r="E10" s="203">
        <f t="shared" si="0"/>
        <v>255</v>
      </c>
      <c r="F10" s="203">
        <f t="shared" si="0"/>
        <v>294</v>
      </c>
      <c r="G10" s="203">
        <f t="shared" si="0"/>
        <v>377</v>
      </c>
      <c r="H10" s="203">
        <v>631</v>
      </c>
    </row>
    <row r="11" spans="1:8" s="96" customFormat="1" ht="19.5" customHeight="1" x14ac:dyDescent="0.2">
      <c r="A11" s="101" t="s">
        <v>408</v>
      </c>
      <c r="B11" s="101"/>
      <c r="C11" s="178"/>
      <c r="D11" s="178"/>
      <c r="E11" s="178"/>
      <c r="F11" s="178"/>
      <c r="G11" s="178"/>
      <c r="H11" s="178"/>
    </row>
    <row r="12" spans="1:8" s="96" customFormat="1" ht="28.5" customHeight="1" x14ac:dyDescent="0.2">
      <c r="A12" s="95" t="s">
        <v>409</v>
      </c>
      <c r="B12" s="95" t="s">
        <v>229</v>
      </c>
      <c r="C12" s="173">
        <v>100</v>
      </c>
      <c r="D12" s="173">
        <v>100</v>
      </c>
      <c r="E12" s="173">
        <v>100</v>
      </c>
      <c r="F12" s="173">
        <v>100</v>
      </c>
      <c r="G12" s="173">
        <v>100</v>
      </c>
      <c r="H12" s="173">
        <v>100</v>
      </c>
    </row>
    <row r="13" spans="1:8" s="96" customFormat="1" ht="27" x14ac:dyDescent="0.2">
      <c r="A13" s="97" t="s">
        <v>410</v>
      </c>
      <c r="B13" s="97" t="s">
        <v>229</v>
      </c>
      <c r="C13" s="177" t="s">
        <v>234</v>
      </c>
      <c r="D13" s="177" t="s">
        <v>234</v>
      </c>
      <c r="E13" s="177" t="s">
        <v>234</v>
      </c>
      <c r="F13" s="177" t="s">
        <v>234</v>
      </c>
      <c r="G13" s="177" t="s">
        <v>234</v>
      </c>
      <c r="H13" s="177" t="s">
        <v>234</v>
      </c>
    </row>
    <row r="14" spans="1:8" s="96" customFormat="1" ht="30.75" customHeight="1" x14ac:dyDescent="0.2">
      <c r="A14" s="98" t="s">
        <v>411</v>
      </c>
      <c r="B14" s="98" t="s">
        <v>229</v>
      </c>
      <c r="C14" s="174" t="s">
        <v>234</v>
      </c>
      <c r="D14" s="174" t="s">
        <v>234</v>
      </c>
      <c r="E14" s="174" t="s">
        <v>234</v>
      </c>
      <c r="F14" s="174" t="s">
        <v>234</v>
      </c>
      <c r="G14" s="174" t="s">
        <v>234</v>
      </c>
      <c r="H14" s="174" t="s">
        <v>234</v>
      </c>
    </row>
    <row r="15" spans="1:8" x14ac:dyDescent="0.2">
      <c r="A15" s="19"/>
      <c r="B15" s="19"/>
    </row>
    <row r="16" spans="1:8" ht="45.75" customHeight="1" x14ac:dyDescent="0.2">
      <c r="A16" s="700" t="s">
        <v>412</v>
      </c>
      <c r="B16" s="700"/>
      <c r="C16" s="700"/>
      <c r="D16" s="700"/>
      <c r="E16" s="700"/>
      <c r="F16" s="700"/>
      <c r="G16" s="700"/>
      <c r="H16" s="700"/>
    </row>
    <row r="17" spans="1:8" x14ac:dyDescent="0.2">
      <c r="A17" s="17"/>
      <c r="B17" s="17"/>
      <c r="C17" s="17"/>
      <c r="D17" s="17"/>
      <c r="E17" s="17"/>
      <c r="F17" s="17"/>
      <c r="G17" s="17"/>
    </row>
    <row r="18" spans="1:8" ht="20.25" thickBot="1" x14ac:dyDescent="0.35">
      <c r="A18" s="48" t="s">
        <v>413</v>
      </c>
      <c r="B18" s="49"/>
    </row>
    <row r="19" spans="1:8" ht="20.25" thickTop="1" x14ac:dyDescent="0.3">
      <c r="A19" s="49"/>
      <c r="B19" s="49"/>
    </row>
    <row r="20" spans="1:8" ht="19.5" customHeight="1" x14ac:dyDescent="0.2">
      <c r="A20" s="215" t="s">
        <v>414</v>
      </c>
      <c r="B20" s="215" t="s">
        <v>225</v>
      </c>
      <c r="C20" s="213" t="s">
        <v>23</v>
      </c>
      <c r="D20" s="213" t="s">
        <v>24</v>
      </c>
      <c r="E20" s="213" t="s">
        <v>25</v>
      </c>
      <c r="F20" s="213" t="s">
        <v>26</v>
      </c>
      <c r="G20" s="213" t="s">
        <v>27</v>
      </c>
      <c r="H20" s="213" t="s">
        <v>28</v>
      </c>
    </row>
    <row r="21" spans="1:8" ht="19.5" customHeight="1" x14ac:dyDescent="0.2">
      <c r="A21" s="695" t="s">
        <v>415</v>
      </c>
      <c r="B21" s="171" t="s">
        <v>227</v>
      </c>
      <c r="C21" s="173">
        <v>0</v>
      </c>
      <c r="D21" s="173">
        <v>0</v>
      </c>
      <c r="E21" s="173">
        <v>0</v>
      </c>
      <c r="F21" s="173">
        <v>0</v>
      </c>
      <c r="G21" s="173">
        <v>0</v>
      </c>
      <c r="H21" s="173">
        <v>0</v>
      </c>
    </row>
    <row r="22" spans="1:8" ht="19.5" customHeight="1" x14ac:dyDescent="0.2">
      <c r="A22" s="689"/>
      <c r="B22" s="171" t="s">
        <v>228</v>
      </c>
      <c r="C22" s="173">
        <v>17</v>
      </c>
      <c r="D22" s="173">
        <v>0</v>
      </c>
      <c r="E22" s="173">
        <v>0</v>
      </c>
      <c r="F22" s="173">
        <v>0</v>
      </c>
      <c r="G22" s="173">
        <v>7</v>
      </c>
      <c r="H22" s="173">
        <v>7</v>
      </c>
    </row>
    <row r="23" spans="1:8" ht="19.5" customHeight="1" x14ac:dyDescent="0.2">
      <c r="A23" s="688" t="s">
        <v>416</v>
      </c>
      <c r="B23" s="171" t="s">
        <v>227</v>
      </c>
      <c r="C23" s="177">
        <v>8</v>
      </c>
      <c r="D23" s="177">
        <v>9</v>
      </c>
      <c r="E23" s="177">
        <v>4</v>
      </c>
      <c r="F23" s="177">
        <v>13</v>
      </c>
      <c r="G23" s="177">
        <v>13</v>
      </c>
      <c r="H23" s="177">
        <v>5</v>
      </c>
    </row>
    <row r="24" spans="1:8" ht="19.5" customHeight="1" x14ac:dyDescent="0.2">
      <c r="A24" s="689"/>
      <c r="B24" s="171" t="s">
        <v>228</v>
      </c>
      <c r="C24" s="173">
        <v>3</v>
      </c>
      <c r="D24" s="173">
        <v>13</v>
      </c>
      <c r="E24" s="173">
        <v>3</v>
      </c>
      <c r="F24" s="173">
        <v>5</v>
      </c>
      <c r="G24" s="173">
        <v>14</v>
      </c>
      <c r="H24" s="177">
        <v>12</v>
      </c>
    </row>
    <row r="25" spans="1:8" ht="19.5" customHeight="1" x14ac:dyDescent="0.2">
      <c r="A25" s="688" t="s">
        <v>417</v>
      </c>
      <c r="B25" s="171" t="s">
        <v>227</v>
      </c>
      <c r="C25" s="177">
        <v>41</v>
      </c>
      <c r="D25" s="177">
        <v>12</v>
      </c>
      <c r="E25" s="177" t="s">
        <v>41</v>
      </c>
      <c r="F25" s="177">
        <v>13</v>
      </c>
      <c r="G25" s="177">
        <v>20</v>
      </c>
      <c r="H25" s="177">
        <v>13</v>
      </c>
    </row>
    <row r="26" spans="1:8" ht="19.5" customHeight="1" x14ac:dyDescent="0.2">
      <c r="A26" s="689"/>
      <c r="B26" s="171" t="s">
        <v>228</v>
      </c>
      <c r="C26" s="173">
        <v>21</v>
      </c>
      <c r="D26" s="173">
        <v>7</v>
      </c>
      <c r="E26" s="173">
        <v>12</v>
      </c>
      <c r="F26" s="173">
        <v>8</v>
      </c>
      <c r="G26" s="173">
        <v>7</v>
      </c>
      <c r="H26" s="177">
        <v>14</v>
      </c>
    </row>
    <row r="27" spans="1:8" ht="19.5" customHeight="1" x14ac:dyDescent="0.2">
      <c r="A27" s="688" t="s">
        <v>418</v>
      </c>
      <c r="B27" s="171" t="s">
        <v>227</v>
      </c>
      <c r="C27" s="177">
        <v>15</v>
      </c>
      <c r="D27" s="177">
        <v>16</v>
      </c>
      <c r="E27" s="177">
        <v>13</v>
      </c>
      <c r="F27" s="177">
        <v>11</v>
      </c>
      <c r="G27" s="177">
        <v>24</v>
      </c>
      <c r="H27" s="177">
        <v>11</v>
      </c>
    </row>
    <row r="28" spans="1:8" ht="19.5" customHeight="1" x14ac:dyDescent="0.2">
      <c r="A28" s="689"/>
      <c r="B28" s="171" t="s">
        <v>228</v>
      </c>
      <c r="C28" s="173">
        <v>22</v>
      </c>
      <c r="D28" s="173">
        <v>19</v>
      </c>
      <c r="E28" s="173">
        <v>5</v>
      </c>
      <c r="F28" s="173">
        <v>14</v>
      </c>
      <c r="G28" s="173">
        <v>22</v>
      </c>
      <c r="H28" s="177">
        <v>15</v>
      </c>
    </row>
    <row r="29" spans="1:8" ht="19.5" customHeight="1" x14ac:dyDescent="0.2">
      <c r="A29" s="711" t="s">
        <v>419</v>
      </c>
      <c r="B29" s="636" t="s">
        <v>227</v>
      </c>
      <c r="C29" s="639">
        <v>18</v>
      </c>
      <c r="D29" s="639">
        <v>20</v>
      </c>
      <c r="E29" s="639">
        <v>21</v>
      </c>
      <c r="F29" s="639">
        <v>15</v>
      </c>
      <c r="G29" s="177">
        <v>25</v>
      </c>
      <c r="H29" s="177">
        <v>25</v>
      </c>
    </row>
    <row r="30" spans="1:8" ht="19.5" customHeight="1" x14ac:dyDescent="0.2">
      <c r="A30" s="689"/>
      <c r="B30" s="171" t="s">
        <v>228</v>
      </c>
      <c r="C30" s="173">
        <v>4</v>
      </c>
      <c r="D30" s="173">
        <v>11</v>
      </c>
      <c r="E30" s="173">
        <v>15</v>
      </c>
      <c r="F30" s="173" t="s">
        <v>41</v>
      </c>
      <c r="G30" s="173">
        <v>13</v>
      </c>
      <c r="H30" s="177">
        <v>16</v>
      </c>
    </row>
    <row r="31" spans="1:8" ht="19.5" customHeight="1" x14ac:dyDescent="0.2">
      <c r="A31" s="690" t="s">
        <v>420</v>
      </c>
      <c r="B31" s="201" t="s">
        <v>227</v>
      </c>
      <c r="C31" s="189">
        <v>16</v>
      </c>
      <c r="D31" s="189">
        <v>15</v>
      </c>
      <c r="E31" s="189">
        <v>12</v>
      </c>
      <c r="F31" s="189">
        <v>12</v>
      </c>
      <c r="G31" s="189">
        <v>22</v>
      </c>
      <c r="H31" s="189">
        <v>18</v>
      </c>
    </row>
    <row r="32" spans="1:8" ht="19.5" customHeight="1" x14ac:dyDescent="0.2">
      <c r="A32" s="692"/>
      <c r="B32" s="201" t="s">
        <v>228</v>
      </c>
      <c r="C32" s="203">
        <v>13</v>
      </c>
      <c r="D32" s="203">
        <v>14</v>
      </c>
      <c r="E32" s="203">
        <v>6</v>
      </c>
      <c r="F32" s="203">
        <v>8</v>
      </c>
      <c r="G32" s="203">
        <v>16</v>
      </c>
      <c r="H32" s="189">
        <v>19</v>
      </c>
    </row>
    <row r="33" spans="1:8" ht="19.5" customHeight="1" x14ac:dyDescent="0.2">
      <c r="A33" s="216" t="s">
        <v>421</v>
      </c>
      <c r="B33" s="216" t="s">
        <v>229</v>
      </c>
      <c r="C33" s="214">
        <v>15</v>
      </c>
      <c r="D33" s="214">
        <v>14</v>
      </c>
      <c r="E33" s="214">
        <v>9</v>
      </c>
      <c r="F33" s="214">
        <v>10</v>
      </c>
      <c r="G33" s="214">
        <v>19</v>
      </c>
      <c r="H33" s="563">
        <v>18.399999999999999</v>
      </c>
    </row>
    <row r="34" spans="1:8" ht="19.5" customHeight="1" x14ac:dyDescent="0.2">
      <c r="A34" s="215" t="s">
        <v>422</v>
      </c>
      <c r="B34" s="215" t="s">
        <v>225</v>
      </c>
      <c r="C34" s="213" t="s">
        <v>23</v>
      </c>
      <c r="D34" s="213" t="s">
        <v>24</v>
      </c>
      <c r="E34" s="213" t="s">
        <v>25</v>
      </c>
      <c r="F34" s="213" t="s">
        <v>26</v>
      </c>
      <c r="G34" s="213" t="s">
        <v>27</v>
      </c>
      <c r="H34" s="213" t="s">
        <v>28</v>
      </c>
    </row>
    <row r="35" spans="1:8" ht="19.5" customHeight="1" x14ac:dyDescent="0.2">
      <c r="A35" s="712" t="s">
        <v>423</v>
      </c>
      <c r="B35" s="171" t="s">
        <v>227</v>
      </c>
      <c r="C35" s="173" t="s">
        <v>234</v>
      </c>
      <c r="D35" s="173">
        <v>23</v>
      </c>
      <c r="E35" s="173">
        <v>37</v>
      </c>
      <c r="F35" s="173">
        <v>19</v>
      </c>
      <c r="G35" s="173">
        <v>28</v>
      </c>
      <c r="H35" s="173">
        <v>25</v>
      </c>
    </row>
    <row r="36" spans="1:8" ht="19.5" customHeight="1" x14ac:dyDescent="0.2">
      <c r="A36" s="691"/>
      <c r="B36" s="233" t="s">
        <v>228</v>
      </c>
      <c r="C36" s="173" t="s">
        <v>234</v>
      </c>
      <c r="D36" s="234">
        <v>19</v>
      </c>
      <c r="E36" s="234">
        <v>21</v>
      </c>
      <c r="F36" s="234">
        <v>18</v>
      </c>
      <c r="G36" s="234">
        <v>20</v>
      </c>
      <c r="H36" s="234">
        <v>26</v>
      </c>
    </row>
    <row r="37" spans="1:8" ht="19.5" customHeight="1" x14ac:dyDescent="0.2">
      <c r="A37" s="713"/>
      <c r="B37" s="231" t="s">
        <v>229</v>
      </c>
      <c r="C37" s="232">
        <v>1</v>
      </c>
      <c r="D37" s="232">
        <v>21</v>
      </c>
      <c r="E37" s="232">
        <v>30</v>
      </c>
      <c r="F37" s="232">
        <v>18</v>
      </c>
      <c r="G37" s="232">
        <v>24</v>
      </c>
      <c r="H37" s="232">
        <v>25</v>
      </c>
    </row>
    <row r="38" spans="1:8" ht="19.5" customHeight="1" x14ac:dyDescent="0.2">
      <c r="A38" s="215" t="s">
        <v>424</v>
      </c>
      <c r="B38" s="215" t="s">
        <v>225</v>
      </c>
      <c r="C38" s="213" t="s">
        <v>23</v>
      </c>
      <c r="D38" s="213" t="s">
        <v>24</v>
      </c>
      <c r="E38" s="213" t="s">
        <v>25</v>
      </c>
      <c r="F38" s="213" t="s">
        <v>26</v>
      </c>
      <c r="G38" s="213" t="s">
        <v>27</v>
      </c>
      <c r="H38" s="213" t="s">
        <v>28</v>
      </c>
    </row>
    <row r="39" spans="1:8" ht="19.5" customHeight="1" x14ac:dyDescent="0.2">
      <c r="A39" s="229" t="s">
        <v>425</v>
      </c>
      <c r="B39" s="229" t="s">
        <v>229</v>
      </c>
      <c r="C39" s="230" t="s">
        <v>234</v>
      </c>
      <c r="D39" s="230" t="s">
        <v>234</v>
      </c>
      <c r="E39" s="230">
        <v>95</v>
      </c>
      <c r="F39" s="230">
        <v>100</v>
      </c>
      <c r="G39" s="230">
        <v>100</v>
      </c>
      <c r="H39" s="230">
        <v>94</v>
      </c>
    </row>
    <row r="40" spans="1:8" x14ac:dyDescent="0.2">
      <c r="A40" s="17"/>
      <c r="B40" s="17"/>
      <c r="C40" s="17"/>
      <c r="D40" s="17"/>
      <c r="E40" s="17"/>
      <c r="F40" s="17"/>
      <c r="G40" s="17"/>
      <c r="H40" s="17"/>
    </row>
    <row r="41" spans="1:8" x14ac:dyDescent="0.2">
      <c r="A41" s="17"/>
      <c r="B41" s="17"/>
      <c r="C41" s="17"/>
      <c r="D41" s="17"/>
      <c r="E41" s="17"/>
      <c r="F41" s="17"/>
      <c r="G41" s="17"/>
      <c r="H41" s="17"/>
    </row>
    <row r="42" spans="1:8" ht="20.25" thickBot="1" x14ac:dyDescent="0.35">
      <c r="A42" s="48" t="s">
        <v>426</v>
      </c>
      <c r="B42" s="49"/>
    </row>
    <row r="43" spans="1:8" ht="13.5" thickTop="1" x14ac:dyDescent="0.2">
      <c r="A43" s="17"/>
      <c r="B43" s="17"/>
      <c r="C43" s="17"/>
      <c r="D43" s="17"/>
      <c r="E43" s="17"/>
      <c r="F43" s="17"/>
      <c r="G43" s="17"/>
      <c r="H43" s="17"/>
    </row>
    <row r="44" spans="1:8" ht="19.5" customHeight="1" x14ac:dyDescent="0.2">
      <c r="A44" s="215" t="s">
        <v>427</v>
      </c>
      <c r="B44" s="215" t="s">
        <v>225</v>
      </c>
      <c r="C44" s="213" t="s">
        <v>23</v>
      </c>
      <c r="D44" s="213" t="s">
        <v>24</v>
      </c>
      <c r="E44" s="213" t="s">
        <v>25</v>
      </c>
      <c r="F44" s="213" t="s">
        <v>26</v>
      </c>
      <c r="G44" s="213" t="s">
        <v>27</v>
      </c>
      <c r="H44" s="213" t="s">
        <v>28</v>
      </c>
    </row>
    <row r="45" spans="1:8" ht="19.5" customHeight="1" x14ac:dyDescent="0.2">
      <c r="A45" s="695" t="s">
        <v>428</v>
      </c>
      <c r="B45" s="171" t="s">
        <v>227</v>
      </c>
      <c r="C45" s="177">
        <v>216.2</v>
      </c>
      <c r="D45" s="177">
        <v>276</v>
      </c>
      <c r="E45" s="177">
        <v>282</v>
      </c>
      <c r="F45" s="177">
        <v>241</v>
      </c>
      <c r="G45" s="177">
        <v>307</v>
      </c>
      <c r="H45" s="177">
        <v>563</v>
      </c>
    </row>
    <row r="46" spans="1:8" ht="19.5" customHeight="1" x14ac:dyDescent="0.2">
      <c r="A46" s="677"/>
      <c r="B46" s="171" t="s">
        <v>228</v>
      </c>
      <c r="C46" s="177">
        <v>181.8</v>
      </c>
      <c r="D46" s="177">
        <v>218</v>
      </c>
      <c r="E46" s="177">
        <v>238</v>
      </c>
      <c r="F46" s="177">
        <v>197</v>
      </c>
      <c r="G46" s="177">
        <v>287</v>
      </c>
      <c r="H46" s="177">
        <v>450</v>
      </c>
    </row>
    <row r="47" spans="1:8" ht="19.5" customHeight="1" x14ac:dyDescent="0.2">
      <c r="A47" s="689"/>
      <c r="B47" s="201" t="s">
        <v>229</v>
      </c>
      <c r="C47" s="189">
        <f>SUM(C45:C46)</f>
        <v>398</v>
      </c>
      <c r="D47" s="189">
        <f t="shared" ref="D47:G47" si="1">SUM(D45:D46)</f>
        <v>494</v>
      </c>
      <c r="E47" s="189">
        <f t="shared" si="1"/>
        <v>520</v>
      </c>
      <c r="F47" s="189">
        <f t="shared" si="1"/>
        <v>438</v>
      </c>
      <c r="G47" s="189">
        <f t="shared" si="1"/>
        <v>594</v>
      </c>
      <c r="H47" s="189">
        <v>1013</v>
      </c>
    </row>
    <row r="48" spans="1:8" ht="19.5" customHeight="1" x14ac:dyDescent="0.2">
      <c r="A48" s="688" t="s">
        <v>429</v>
      </c>
      <c r="B48" s="171" t="s">
        <v>227</v>
      </c>
      <c r="C48" s="177">
        <v>14</v>
      </c>
      <c r="D48" s="177">
        <v>23</v>
      </c>
      <c r="E48" s="177">
        <v>30</v>
      </c>
      <c r="F48" s="177">
        <v>41</v>
      </c>
      <c r="G48" s="177">
        <v>39</v>
      </c>
      <c r="H48" s="177">
        <v>58</v>
      </c>
    </row>
    <row r="49" spans="1:8" ht="19.5" customHeight="1" x14ac:dyDescent="0.2">
      <c r="A49" s="677"/>
      <c r="B49" s="171" t="s">
        <v>228</v>
      </c>
      <c r="C49" s="177">
        <v>7</v>
      </c>
      <c r="D49" s="177">
        <v>5</v>
      </c>
      <c r="E49" s="177">
        <v>16</v>
      </c>
      <c r="F49" s="177">
        <v>23</v>
      </c>
      <c r="G49" s="177">
        <v>23</v>
      </c>
      <c r="H49" s="177">
        <v>32</v>
      </c>
    </row>
    <row r="50" spans="1:8" ht="19.5" customHeight="1" x14ac:dyDescent="0.2">
      <c r="A50" s="689"/>
      <c r="B50" s="201" t="s">
        <v>229</v>
      </c>
      <c r="C50" s="189">
        <f>SUM(C48:C49)</f>
        <v>21</v>
      </c>
      <c r="D50" s="189">
        <f t="shared" ref="D50" si="2">SUM(D48:D49)</f>
        <v>28</v>
      </c>
      <c r="E50" s="189">
        <f t="shared" ref="E50" si="3">SUM(E48:E49)</f>
        <v>46</v>
      </c>
      <c r="F50" s="189">
        <f t="shared" ref="F50" si="4">SUM(F48:F49)</f>
        <v>64</v>
      </c>
      <c r="G50" s="189">
        <f t="shared" ref="G50" si="5">SUM(G48:G49)</f>
        <v>62</v>
      </c>
      <c r="H50" s="189">
        <v>90</v>
      </c>
    </row>
    <row r="51" spans="1:8" ht="19.5" customHeight="1" x14ac:dyDescent="0.2">
      <c r="A51" s="688" t="s">
        <v>430</v>
      </c>
      <c r="B51" s="171" t="s">
        <v>227</v>
      </c>
      <c r="C51" s="177">
        <v>12</v>
      </c>
      <c r="D51" s="177">
        <v>21</v>
      </c>
      <c r="E51" s="177">
        <v>29</v>
      </c>
      <c r="F51" s="177">
        <v>38</v>
      </c>
      <c r="G51" s="177">
        <v>35</v>
      </c>
      <c r="H51" s="177">
        <v>57</v>
      </c>
    </row>
    <row r="52" spans="1:8" ht="19.5" customHeight="1" x14ac:dyDescent="0.2">
      <c r="A52" s="677"/>
      <c r="B52" s="171" t="s">
        <v>228</v>
      </c>
      <c r="C52" s="177">
        <v>7</v>
      </c>
      <c r="D52" s="177">
        <v>5</v>
      </c>
      <c r="E52" s="177">
        <v>16</v>
      </c>
      <c r="F52" s="177">
        <v>23</v>
      </c>
      <c r="G52" s="177">
        <v>23</v>
      </c>
      <c r="H52" s="177">
        <v>31</v>
      </c>
    </row>
    <row r="53" spans="1:8" ht="19.5" customHeight="1" x14ac:dyDescent="0.2">
      <c r="A53" s="699"/>
      <c r="B53" s="216" t="s">
        <v>229</v>
      </c>
      <c r="C53" s="214">
        <f>SUM(C51:C52)</f>
        <v>19</v>
      </c>
      <c r="D53" s="214">
        <f t="shared" ref="D53" si="6">SUM(D51:D52)</f>
        <v>26</v>
      </c>
      <c r="E53" s="214">
        <f t="shared" ref="E53" si="7">SUM(E51:E52)</f>
        <v>45</v>
      </c>
      <c r="F53" s="214">
        <f t="shared" ref="F53" si="8">SUM(F51:F52)</f>
        <v>61</v>
      </c>
      <c r="G53" s="214">
        <f t="shared" ref="G53" si="9">SUM(G51:G52)</f>
        <v>58</v>
      </c>
      <c r="H53" s="214">
        <v>88</v>
      </c>
    </row>
    <row r="54" spans="1:8" ht="19.5" customHeight="1" x14ac:dyDescent="0.2">
      <c r="A54" s="15"/>
      <c r="B54" s="15"/>
      <c r="C54" s="21"/>
      <c r="D54" s="21"/>
      <c r="E54" s="21"/>
      <c r="F54" s="21"/>
      <c r="G54" s="21"/>
      <c r="H54" s="21"/>
    </row>
    <row r="55" spans="1:8" x14ac:dyDescent="0.2">
      <c r="A55" s="700" t="s">
        <v>431</v>
      </c>
      <c r="B55" s="700"/>
      <c r="C55" s="700"/>
      <c r="D55" s="700"/>
      <c r="E55" s="700"/>
      <c r="F55" s="700"/>
      <c r="G55" s="700"/>
    </row>
    <row r="56" spans="1:8" x14ac:dyDescent="0.2">
      <c r="A56" s="17"/>
      <c r="B56" s="17"/>
      <c r="C56" s="17"/>
      <c r="D56" s="17"/>
      <c r="E56" s="17"/>
      <c r="F56" s="17"/>
      <c r="G56" s="17"/>
      <c r="H56" s="17"/>
    </row>
    <row r="57" spans="1:8" x14ac:dyDescent="0.2">
      <c r="A57" s="17"/>
      <c r="B57" s="17"/>
      <c r="C57" s="17"/>
      <c r="D57" s="17"/>
      <c r="E57" s="17"/>
      <c r="F57" s="17"/>
      <c r="G57" s="17"/>
      <c r="H57" s="17"/>
    </row>
    <row r="58" spans="1:8" ht="19.5" customHeight="1" x14ac:dyDescent="0.2">
      <c r="A58" s="215" t="s">
        <v>427</v>
      </c>
      <c r="B58" s="215" t="s">
        <v>225</v>
      </c>
      <c r="C58" s="213" t="s">
        <v>23</v>
      </c>
      <c r="D58" s="213" t="s">
        <v>24</v>
      </c>
      <c r="E58" s="213" t="s">
        <v>25</v>
      </c>
      <c r="F58" s="213" t="s">
        <v>26</v>
      </c>
      <c r="G58" s="213" t="s">
        <v>27</v>
      </c>
      <c r="H58" s="213" t="s">
        <v>28</v>
      </c>
    </row>
    <row r="59" spans="1:8" ht="19.5" customHeight="1" x14ac:dyDescent="0.2">
      <c r="A59" s="688" t="s">
        <v>432</v>
      </c>
      <c r="B59" s="171" t="s">
        <v>227</v>
      </c>
      <c r="C59" s="177">
        <v>86</v>
      </c>
      <c r="D59" s="177">
        <v>91</v>
      </c>
      <c r="E59" s="177">
        <v>97</v>
      </c>
      <c r="F59" s="177">
        <v>93</v>
      </c>
      <c r="G59" s="177">
        <v>90</v>
      </c>
      <c r="H59" s="177">
        <v>98</v>
      </c>
    </row>
    <row r="60" spans="1:8" ht="19.5" customHeight="1" x14ac:dyDescent="0.2">
      <c r="A60" s="689"/>
      <c r="B60" s="171" t="s">
        <v>228</v>
      </c>
      <c r="C60" s="177">
        <v>100</v>
      </c>
      <c r="D60" s="177">
        <v>100</v>
      </c>
      <c r="E60" s="177">
        <v>100</v>
      </c>
      <c r="F60" s="177">
        <v>100</v>
      </c>
      <c r="G60" s="177">
        <v>100</v>
      </c>
      <c r="H60" s="188">
        <v>97</v>
      </c>
    </row>
    <row r="61" spans="1:8" ht="19.5" customHeight="1" x14ac:dyDescent="0.2">
      <c r="A61" s="688" t="s">
        <v>433</v>
      </c>
      <c r="B61" s="172" t="s">
        <v>227</v>
      </c>
      <c r="C61" s="188">
        <v>92</v>
      </c>
      <c r="D61" s="188">
        <v>100</v>
      </c>
      <c r="E61" s="188">
        <v>90</v>
      </c>
      <c r="F61" s="188">
        <v>6</v>
      </c>
      <c r="G61" s="188">
        <v>16</v>
      </c>
      <c r="H61" s="188">
        <v>54</v>
      </c>
    </row>
    <row r="62" spans="1:8" ht="21" customHeight="1" x14ac:dyDescent="0.2">
      <c r="A62" s="699"/>
      <c r="B62" s="208" t="s">
        <v>228</v>
      </c>
      <c r="C62" s="174">
        <v>100</v>
      </c>
      <c r="D62" s="174">
        <v>100</v>
      </c>
      <c r="E62" s="174">
        <v>100</v>
      </c>
      <c r="F62" s="174">
        <v>14</v>
      </c>
      <c r="G62" s="174">
        <v>16</v>
      </c>
      <c r="H62" s="174">
        <v>29</v>
      </c>
    </row>
    <row r="63" spans="1:8" ht="19.5" customHeight="1" x14ac:dyDescent="0.2">
      <c r="A63" s="15"/>
      <c r="B63" s="15"/>
      <c r="C63" s="21"/>
      <c r="D63" s="21"/>
      <c r="E63" s="21"/>
      <c r="F63" s="21"/>
      <c r="G63" s="21"/>
      <c r="H63" s="21"/>
    </row>
    <row r="64" spans="1:8" x14ac:dyDescent="0.2">
      <c r="A64" s="90" t="s">
        <v>265</v>
      </c>
      <c r="B64" s="90"/>
      <c r="C64" s="19"/>
      <c r="D64" s="19"/>
      <c r="E64" s="19"/>
      <c r="F64" s="19"/>
      <c r="G64" s="19"/>
      <c r="H64" s="19"/>
    </row>
    <row r="65" spans="1:8" ht="46.5" customHeight="1" x14ac:dyDescent="0.2">
      <c r="A65" s="700" t="s">
        <v>434</v>
      </c>
      <c r="B65" s="700"/>
      <c r="C65" s="700"/>
      <c r="D65" s="700"/>
      <c r="E65" s="700"/>
      <c r="F65" s="700"/>
      <c r="G65" s="700"/>
      <c r="H65" s="700"/>
    </row>
    <row r="66" spans="1:8" ht="46.5" customHeight="1" x14ac:dyDescent="0.2">
      <c r="A66" s="17"/>
      <c r="B66" s="17"/>
      <c r="C66" s="17"/>
      <c r="D66" s="17"/>
      <c r="E66" s="17"/>
      <c r="F66" s="17"/>
      <c r="G66" s="17"/>
      <c r="H66" s="17"/>
    </row>
    <row r="103" ht="15.75" customHeight="1" x14ac:dyDescent="0.2"/>
    <row r="111" ht="33" customHeight="1" x14ac:dyDescent="0.2"/>
    <row r="112" s="16" customFormat="1" ht="12.75" customHeight="1" x14ac:dyDescent="0.2"/>
    <row r="113" s="16" customFormat="1" ht="29.25" customHeight="1" x14ac:dyDescent="0.2"/>
  </sheetData>
  <sheetProtection algorithmName="SHA-512" hashValue="CznwEyk1T1lSzMtRfzfxM2vL0IJY5Qqg3pLYhbUm1ul0sDzXXuxYo+3bsjf+sYAOn+EmrHrRX2deiP8EX8SE3A==" saltValue="FGXo4ev1B5IUEIrJWbwBQw==" spinCount="100000" sheet="1" objects="1" scenarios="1"/>
  <mergeCells count="16">
    <mergeCell ref="A65:H65"/>
    <mergeCell ref="A16:H16"/>
    <mergeCell ref="A8:A10"/>
    <mergeCell ref="A59:A60"/>
    <mergeCell ref="A61:A62"/>
    <mergeCell ref="A51:A53"/>
    <mergeCell ref="A48:A50"/>
    <mergeCell ref="A45:A47"/>
    <mergeCell ref="A55:G55"/>
    <mergeCell ref="A21:A22"/>
    <mergeCell ref="A23:A24"/>
    <mergeCell ref="A25:A26"/>
    <mergeCell ref="A27:A28"/>
    <mergeCell ref="A29:A30"/>
    <mergeCell ref="A31:A32"/>
    <mergeCell ref="A35:A37"/>
  </mergeCells>
  <hyperlinks>
    <hyperlink ref="A1" location="Introduction!A1" display="&lt; Home" xr:uid="{D73A91CA-2EAC-493A-98F1-BDA9EAC4A362}"/>
  </hyperlinks>
  <pageMargins left="0.70866141732283472" right="0.70866141732283472" top="0.74803149606299213" bottom="0.74803149606299213" header="0.31496062992125984" footer="0.31496062992125984"/>
  <pageSetup paperSize="9" scale="58" orientation="portrait" r:id="rId1"/>
  <headerFooter scaleWithDoc="0">
    <oddFooter>&amp;L&amp;9Dexus 2023 Sustainability Data Pack</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1C510-3A3D-40DF-9E3E-17BE2CC26D93}">
  <sheetPr codeName="Sheet11">
    <tabColor theme="5" tint="0.79998168889431442"/>
    <pageSetUpPr fitToPage="1"/>
  </sheetPr>
  <dimension ref="A1:H54"/>
  <sheetViews>
    <sheetView showGridLines="0" workbookViewId="0"/>
  </sheetViews>
  <sheetFormatPr defaultRowHeight="14.25" x14ac:dyDescent="0.2"/>
  <cols>
    <col min="1" max="1" width="54.625" customWidth="1"/>
    <col min="2" max="2" width="11" customWidth="1"/>
    <col min="3" max="8" width="12" customWidth="1"/>
  </cols>
  <sheetData>
    <row r="1" spans="1:8" x14ac:dyDescent="0.2">
      <c r="A1" s="314" t="s">
        <v>20</v>
      </c>
      <c r="B1" s="659"/>
    </row>
    <row r="3" spans="1:8" s="14" customFormat="1" ht="14.25" customHeight="1" x14ac:dyDescent="0.2">
      <c r="A3" s="19"/>
      <c r="B3" s="19"/>
    </row>
    <row r="4" spans="1:8" s="14" customFormat="1" ht="20.25" thickBot="1" x14ac:dyDescent="0.35">
      <c r="A4" s="48" t="s">
        <v>435</v>
      </c>
      <c r="B4" s="49"/>
    </row>
    <row r="5" spans="1:8" s="14" customFormat="1" ht="20.25" thickTop="1" x14ac:dyDescent="0.3">
      <c r="A5" s="49"/>
      <c r="B5" s="49"/>
    </row>
    <row r="6" spans="1:8" s="14" customFormat="1" ht="19.5" customHeight="1" x14ac:dyDescent="0.2">
      <c r="A6" s="88" t="s">
        <v>323</v>
      </c>
      <c r="B6" s="88" t="s">
        <v>225</v>
      </c>
      <c r="C6" s="190" t="s">
        <v>23</v>
      </c>
      <c r="D6" s="190" t="s">
        <v>24</v>
      </c>
      <c r="E6" s="190" t="s">
        <v>25</v>
      </c>
      <c r="F6" s="190" t="s">
        <v>26</v>
      </c>
      <c r="G6" s="190" t="s">
        <v>27</v>
      </c>
      <c r="H6" s="190" t="s">
        <v>28</v>
      </c>
    </row>
    <row r="7" spans="1:8" s="14" customFormat="1" ht="19.5" customHeight="1" x14ac:dyDescent="0.2">
      <c r="A7" s="92" t="s">
        <v>436</v>
      </c>
      <c r="B7" s="92"/>
      <c r="C7" s="191"/>
      <c r="D7" s="191"/>
      <c r="E7" s="191"/>
      <c r="F7" s="191"/>
      <c r="G7" s="191"/>
      <c r="H7" s="191"/>
    </row>
    <row r="8" spans="1:8" s="14" customFormat="1" ht="19.5" customHeight="1" x14ac:dyDescent="0.2">
      <c r="A8" s="695" t="s">
        <v>415</v>
      </c>
      <c r="B8" s="89" t="s">
        <v>227</v>
      </c>
      <c r="C8" s="192">
        <v>222</v>
      </c>
      <c r="D8" s="192">
        <v>145</v>
      </c>
      <c r="E8" s="192">
        <v>139</v>
      </c>
      <c r="F8" s="192">
        <v>222</v>
      </c>
      <c r="G8" s="192">
        <v>145</v>
      </c>
      <c r="H8" s="192">
        <v>454.25</v>
      </c>
    </row>
    <row r="9" spans="1:8" s="14" customFormat="1" ht="19.5" customHeight="1" x14ac:dyDescent="0.2">
      <c r="A9" s="689"/>
      <c r="B9" s="89" t="s">
        <v>228</v>
      </c>
      <c r="C9" s="192">
        <v>689</v>
      </c>
      <c r="D9" s="192">
        <v>644</v>
      </c>
      <c r="E9" s="192">
        <v>481</v>
      </c>
      <c r="F9" s="192">
        <v>583</v>
      </c>
      <c r="G9" s="192">
        <v>249</v>
      </c>
      <c r="H9" s="192">
        <v>1041.5</v>
      </c>
    </row>
    <row r="10" spans="1:8" s="14" customFormat="1" ht="19.5" customHeight="1" x14ac:dyDescent="0.2">
      <c r="A10" s="688" t="s">
        <v>416</v>
      </c>
      <c r="B10" s="89" t="s">
        <v>227</v>
      </c>
      <c r="C10" s="193">
        <v>984</v>
      </c>
      <c r="D10" s="194">
        <v>1205</v>
      </c>
      <c r="E10" s="194">
        <v>1187</v>
      </c>
      <c r="F10" s="194">
        <v>1410</v>
      </c>
      <c r="G10" s="193">
        <v>943</v>
      </c>
      <c r="H10" s="193">
        <v>684.1</v>
      </c>
    </row>
    <row r="11" spans="1:8" s="14" customFormat="1" ht="19.5" customHeight="1" x14ac:dyDescent="0.2">
      <c r="A11" s="689"/>
      <c r="B11" s="89" t="s">
        <v>228</v>
      </c>
      <c r="C11" s="192">
        <v>1785</v>
      </c>
      <c r="D11" s="192">
        <v>1891</v>
      </c>
      <c r="E11" s="192">
        <v>1966</v>
      </c>
      <c r="F11" s="192">
        <v>2649</v>
      </c>
      <c r="G11" s="192">
        <v>1142</v>
      </c>
      <c r="H11" s="194">
        <v>794.4</v>
      </c>
    </row>
    <row r="12" spans="1:8" s="14" customFormat="1" ht="19.5" customHeight="1" x14ac:dyDescent="0.2">
      <c r="A12" s="688" t="s">
        <v>417</v>
      </c>
      <c r="B12" s="89" t="s">
        <v>227</v>
      </c>
      <c r="C12" s="193">
        <v>462</v>
      </c>
      <c r="D12" s="193">
        <v>550</v>
      </c>
      <c r="E12" s="193">
        <v>689</v>
      </c>
      <c r="F12" s="193">
        <v>727</v>
      </c>
      <c r="G12" s="193">
        <v>580</v>
      </c>
      <c r="H12" s="193">
        <v>585.65</v>
      </c>
    </row>
    <row r="13" spans="1:8" s="14" customFormat="1" ht="19.5" customHeight="1" x14ac:dyDescent="0.2">
      <c r="A13" s="689"/>
      <c r="B13" s="89" t="s">
        <v>228</v>
      </c>
      <c r="C13" s="192">
        <v>582</v>
      </c>
      <c r="D13" s="192">
        <v>582</v>
      </c>
      <c r="E13" s="192">
        <v>555</v>
      </c>
      <c r="F13" s="192">
        <v>487</v>
      </c>
      <c r="G13" s="192">
        <v>1252</v>
      </c>
      <c r="H13" s="194">
        <v>1090.5</v>
      </c>
    </row>
    <row r="14" spans="1:8" s="14" customFormat="1" ht="19.5" customHeight="1" x14ac:dyDescent="0.2">
      <c r="A14" s="688" t="s">
        <v>418</v>
      </c>
      <c r="B14" s="89" t="s">
        <v>227</v>
      </c>
      <c r="C14" s="194">
        <v>1727</v>
      </c>
      <c r="D14" s="194">
        <v>2590</v>
      </c>
      <c r="E14" s="194">
        <v>3331</v>
      </c>
      <c r="F14" s="194">
        <v>3097</v>
      </c>
      <c r="G14" s="194">
        <v>1461</v>
      </c>
      <c r="H14" s="194">
        <v>2290.9499999999998</v>
      </c>
    </row>
    <row r="15" spans="1:8" s="14" customFormat="1" ht="19.5" customHeight="1" x14ac:dyDescent="0.2">
      <c r="A15" s="689"/>
      <c r="B15" s="89" t="s">
        <v>228</v>
      </c>
      <c r="C15" s="192">
        <v>856</v>
      </c>
      <c r="D15" s="192">
        <v>1404</v>
      </c>
      <c r="E15" s="192">
        <v>2245</v>
      </c>
      <c r="F15" s="192">
        <v>1964</v>
      </c>
      <c r="G15" s="192">
        <v>1630</v>
      </c>
      <c r="H15" s="194">
        <v>1861</v>
      </c>
    </row>
    <row r="16" spans="1:8" s="14" customFormat="1" ht="19.5" customHeight="1" x14ac:dyDescent="0.2">
      <c r="A16" s="688" t="s">
        <v>419</v>
      </c>
      <c r="B16" s="89" t="s">
        <v>227</v>
      </c>
      <c r="C16" s="193">
        <v>438</v>
      </c>
      <c r="D16" s="193">
        <v>1059</v>
      </c>
      <c r="E16" s="194">
        <v>1153</v>
      </c>
      <c r="F16" s="194">
        <v>1101</v>
      </c>
      <c r="G16" s="193">
        <v>827</v>
      </c>
      <c r="H16" s="193">
        <v>655</v>
      </c>
    </row>
    <row r="17" spans="1:8" s="14" customFormat="1" ht="19.5" customHeight="1" x14ac:dyDescent="0.2">
      <c r="A17" s="689"/>
      <c r="B17" s="89" t="s">
        <v>228</v>
      </c>
      <c r="C17" s="192">
        <v>263</v>
      </c>
      <c r="D17" s="192">
        <v>308</v>
      </c>
      <c r="E17" s="192">
        <v>527</v>
      </c>
      <c r="F17" s="192">
        <v>405</v>
      </c>
      <c r="G17" s="192">
        <v>246</v>
      </c>
      <c r="H17" s="195">
        <v>272.5</v>
      </c>
    </row>
    <row r="18" spans="1:8" s="14" customFormat="1" ht="19.5" customHeight="1" x14ac:dyDescent="0.2">
      <c r="A18" s="690" t="s">
        <v>437</v>
      </c>
      <c r="B18" s="402" t="s">
        <v>227</v>
      </c>
      <c r="C18" s="403">
        <v>3833</v>
      </c>
      <c r="D18" s="403">
        <v>5549</v>
      </c>
      <c r="E18" s="403">
        <v>6499</v>
      </c>
      <c r="F18" s="403">
        <v>6557</v>
      </c>
      <c r="G18" s="403">
        <v>3956</v>
      </c>
      <c r="H18" s="403">
        <v>5059.8999999999996</v>
      </c>
    </row>
    <row r="19" spans="1:8" s="14" customFormat="1" ht="19.5" customHeight="1" x14ac:dyDescent="0.2">
      <c r="A19" s="691"/>
      <c r="B19" s="406" t="s">
        <v>228</v>
      </c>
      <c r="C19" s="407">
        <v>4175</v>
      </c>
      <c r="D19" s="407">
        <v>4829</v>
      </c>
      <c r="E19" s="407">
        <v>5774</v>
      </c>
      <c r="F19" s="407">
        <v>6088</v>
      </c>
      <c r="G19" s="407">
        <v>4519</v>
      </c>
      <c r="H19" s="407">
        <v>4669.6499999999996</v>
      </c>
    </row>
    <row r="20" spans="1:8" s="14" customFormat="1" ht="19.5" customHeight="1" x14ac:dyDescent="0.2">
      <c r="A20" s="714"/>
      <c r="B20" s="404" t="s">
        <v>437</v>
      </c>
      <c r="C20" s="405">
        <v>8008</v>
      </c>
      <c r="D20" s="405">
        <v>10378</v>
      </c>
      <c r="E20" s="405">
        <v>12273</v>
      </c>
      <c r="F20" s="405">
        <v>12645</v>
      </c>
      <c r="G20" s="405">
        <v>8475</v>
      </c>
      <c r="H20" s="405">
        <v>9729.5499999999993</v>
      </c>
    </row>
    <row r="21" spans="1:8" s="14" customFormat="1" ht="19.5" customHeight="1" x14ac:dyDescent="0.2">
      <c r="A21" s="15"/>
      <c r="B21" s="15"/>
      <c r="C21" s="196"/>
      <c r="D21" s="196"/>
      <c r="E21" s="196"/>
      <c r="F21" s="196"/>
      <c r="G21" s="196"/>
      <c r="H21" s="196"/>
    </row>
    <row r="22" spans="1:8" s="14" customFormat="1" ht="19.5" customHeight="1" x14ac:dyDescent="0.2">
      <c r="A22" s="88" t="s">
        <v>323</v>
      </c>
      <c r="B22" s="88" t="s">
        <v>225</v>
      </c>
      <c r="C22" s="190" t="s">
        <v>23</v>
      </c>
      <c r="D22" s="190" t="s">
        <v>24</v>
      </c>
      <c r="E22" s="190" t="s">
        <v>25</v>
      </c>
      <c r="F22" s="190" t="s">
        <v>26</v>
      </c>
      <c r="G22" s="190" t="s">
        <v>27</v>
      </c>
      <c r="H22" s="190" t="s">
        <v>28</v>
      </c>
    </row>
    <row r="23" spans="1:8" s="14" customFormat="1" ht="19.5" customHeight="1" x14ac:dyDescent="0.2">
      <c r="A23" s="92" t="s">
        <v>438</v>
      </c>
      <c r="B23" s="92"/>
      <c r="C23" s="191"/>
      <c r="D23" s="191"/>
      <c r="E23" s="191"/>
      <c r="F23" s="191"/>
      <c r="G23" s="191"/>
      <c r="H23" s="191"/>
    </row>
    <row r="24" spans="1:8" s="14" customFormat="1" ht="19.5" customHeight="1" x14ac:dyDescent="0.2">
      <c r="A24" s="695" t="s">
        <v>415</v>
      </c>
      <c r="B24" s="89" t="s">
        <v>227</v>
      </c>
      <c r="C24" s="193">
        <v>111</v>
      </c>
      <c r="D24" s="193">
        <v>48</v>
      </c>
      <c r="E24" s="194">
        <v>46</v>
      </c>
      <c r="F24" s="194">
        <v>56</v>
      </c>
      <c r="G24" s="193">
        <v>48</v>
      </c>
      <c r="H24" s="193">
        <v>28.39</v>
      </c>
    </row>
    <row r="25" spans="1:8" s="14" customFormat="1" ht="19.5" customHeight="1" x14ac:dyDescent="0.2">
      <c r="A25" s="689"/>
      <c r="B25" s="89" t="s">
        <v>228</v>
      </c>
      <c r="C25" s="193">
        <v>57</v>
      </c>
      <c r="D25" s="193">
        <v>54</v>
      </c>
      <c r="E25" s="193">
        <v>34</v>
      </c>
      <c r="F25" s="193">
        <v>42</v>
      </c>
      <c r="G25" s="193">
        <v>17</v>
      </c>
      <c r="H25" s="193">
        <v>24.22</v>
      </c>
    </row>
    <row r="26" spans="1:8" s="14" customFormat="1" ht="19.5" customHeight="1" x14ac:dyDescent="0.2">
      <c r="A26" s="688" t="s">
        <v>416</v>
      </c>
      <c r="B26" s="89" t="s">
        <v>227</v>
      </c>
      <c r="C26" s="193">
        <v>26</v>
      </c>
      <c r="D26" s="193">
        <v>19</v>
      </c>
      <c r="E26" s="194">
        <v>27</v>
      </c>
      <c r="F26" s="194">
        <v>29</v>
      </c>
      <c r="G26" s="193">
        <v>17</v>
      </c>
      <c r="H26" s="193">
        <v>11.59</v>
      </c>
    </row>
    <row r="27" spans="1:8" s="14" customFormat="1" ht="19.5" customHeight="1" x14ac:dyDescent="0.2">
      <c r="A27" s="689"/>
      <c r="B27" s="89" t="s">
        <v>228</v>
      </c>
      <c r="C27" s="193">
        <v>27</v>
      </c>
      <c r="D27" s="193">
        <v>26</v>
      </c>
      <c r="E27" s="193">
        <v>26</v>
      </c>
      <c r="F27" s="193">
        <v>32</v>
      </c>
      <c r="G27" s="193">
        <v>13</v>
      </c>
      <c r="H27" s="193">
        <v>10.18</v>
      </c>
    </row>
    <row r="28" spans="1:8" s="14" customFormat="1" ht="19.5" customHeight="1" x14ac:dyDescent="0.2">
      <c r="A28" s="688" t="s">
        <v>417</v>
      </c>
      <c r="B28" s="89" t="s">
        <v>227</v>
      </c>
      <c r="C28" s="193">
        <v>29</v>
      </c>
      <c r="D28" s="193">
        <v>23</v>
      </c>
      <c r="E28" s="194">
        <v>23</v>
      </c>
      <c r="F28" s="194">
        <v>24</v>
      </c>
      <c r="G28" s="193">
        <v>13</v>
      </c>
      <c r="H28" s="193">
        <v>6.72</v>
      </c>
    </row>
    <row r="29" spans="1:8" s="14" customFormat="1" ht="19.5" customHeight="1" x14ac:dyDescent="0.2">
      <c r="A29" s="715"/>
      <c r="B29" s="637" t="s">
        <v>228</v>
      </c>
      <c r="C29" s="638">
        <v>24</v>
      </c>
      <c r="D29" s="638">
        <v>21</v>
      </c>
      <c r="E29" s="638">
        <v>24</v>
      </c>
      <c r="F29" s="638">
        <v>19</v>
      </c>
      <c r="G29" s="193">
        <v>27</v>
      </c>
      <c r="H29" s="193">
        <v>10.09</v>
      </c>
    </row>
    <row r="30" spans="1:8" s="14" customFormat="1" ht="19.5" customHeight="1" x14ac:dyDescent="0.2">
      <c r="A30" s="688" t="s">
        <v>418</v>
      </c>
      <c r="B30" s="89" t="s">
        <v>227</v>
      </c>
      <c r="C30" s="193">
        <v>14</v>
      </c>
      <c r="D30" s="193">
        <v>17</v>
      </c>
      <c r="E30" s="194">
        <v>22</v>
      </c>
      <c r="F30" s="194">
        <v>20</v>
      </c>
      <c r="G30" s="193">
        <v>9</v>
      </c>
      <c r="H30" s="193">
        <v>6.5</v>
      </c>
    </row>
    <row r="31" spans="1:8" s="14" customFormat="1" ht="19.5" customHeight="1" x14ac:dyDescent="0.2">
      <c r="A31" s="689"/>
      <c r="B31" s="89" t="s">
        <v>228</v>
      </c>
      <c r="C31" s="193">
        <v>12</v>
      </c>
      <c r="D31" s="193">
        <v>16</v>
      </c>
      <c r="E31" s="193">
        <v>20</v>
      </c>
      <c r="F31" s="193">
        <v>19</v>
      </c>
      <c r="G31" s="193">
        <v>13</v>
      </c>
      <c r="H31" s="193">
        <v>8.77</v>
      </c>
    </row>
    <row r="32" spans="1:8" s="14" customFormat="1" ht="19.5" customHeight="1" x14ac:dyDescent="0.2">
      <c r="A32" s="688" t="s">
        <v>419</v>
      </c>
      <c r="B32" s="89" t="s">
        <v>227</v>
      </c>
      <c r="C32" s="193">
        <v>9</v>
      </c>
      <c r="D32" s="400">
        <v>16</v>
      </c>
      <c r="E32" s="401">
        <v>23</v>
      </c>
      <c r="F32" s="194">
        <v>16</v>
      </c>
      <c r="G32" s="193">
        <v>10</v>
      </c>
      <c r="H32" s="193">
        <v>7.11</v>
      </c>
    </row>
    <row r="33" spans="1:8" s="14" customFormat="1" ht="19.5" customHeight="1" x14ac:dyDescent="0.2">
      <c r="A33" s="689"/>
      <c r="B33" s="15" t="s">
        <v>228</v>
      </c>
      <c r="C33" s="195">
        <v>11</v>
      </c>
      <c r="D33" s="409">
        <v>12</v>
      </c>
      <c r="E33" s="409">
        <v>24</v>
      </c>
      <c r="F33" s="195">
        <v>14</v>
      </c>
      <c r="G33" s="195">
        <v>8</v>
      </c>
      <c r="H33" s="195">
        <v>8.7899999999999991</v>
      </c>
    </row>
    <row r="34" spans="1:8" s="14" customFormat="1" ht="19.5" customHeight="1" x14ac:dyDescent="0.2">
      <c r="A34" s="690" t="s">
        <v>439</v>
      </c>
      <c r="B34" s="410" t="s">
        <v>227</v>
      </c>
      <c r="C34" s="411">
        <v>17</v>
      </c>
      <c r="D34" s="411">
        <v>19</v>
      </c>
      <c r="E34" s="407">
        <v>23</v>
      </c>
      <c r="F34" s="407">
        <v>21</v>
      </c>
      <c r="G34" s="411">
        <v>12</v>
      </c>
      <c r="H34" s="412">
        <v>7.7</v>
      </c>
    </row>
    <row r="35" spans="1:8" s="14" customFormat="1" ht="19.5" customHeight="1" x14ac:dyDescent="0.2">
      <c r="A35" s="714"/>
      <c r="B35" s="404" t="s">
        <v>228</v>
      </c>
      <c r="C35" s="405">
        <v>21</v>
      </c>
      <c r="D35" s="405">
        <v>21</v>
      </c>
      <c r="E35" s="405">
        <v>24</v>
      </c>
      <c r="F35" s="405">
        <v>24</v>
      </c>
      <c r="G35" s="405">
        <v>15</v>
      </c>
      <c r="H35" s="408">
        <v>10.7</v>
      </c>
    </row>
    <row r="36" spans="1:8" s="14" customFormat="1" ht="19.5" customHeight="1" x14ac:dyDescent="0.2">
      <c r="A36" s="15"/>
      <c r="B36" s="89"/>
      <c r="C36" s="193"/>
      <c r="D36" s="193"/>
      <c r="E36" s="193"/>
      <c r="F36" s="193"/>
      <c r="G36" s="193"/>
      <c r="H36" s="193"/>
    </row>
    <row r="37" spans="1:8" s="14" customFormat="1" ht="19.5" customHeight="1" x14ac:dyDescent="0.2">
      <c r="A37" s="88" t="s">
        <v>323</v>
      </c>
      <c r="B37" s="88" t="s">
        <v>225</v>
      </c>
      <c r="C37" s="190" t="s">
        <v>23</v>
      </c>
      <c r="D37" s="190" t="s">
        <v>24</v>
      </c>
      <c r="E37" s="190" t="s">
        <v>25</v>
      </c>
      <c r="F37" s="190" t="s">
        <v>26</v>
      </c>
      <c r="G37" s="190" t="s">
        <v>27</v>
      </c>
      <c r="H37" s="190" t="s">
        <v>440</v>
      </c>
    </row>
    <row r="38" spans="1:8" s="14" customFormat="1" ht="19.5" customHeight="1" x14ac:dyDescent="0.2">
      <c r="A38" s="92" t="s">
        <v>441</v>
      </c>
      <c r="B38" s="92"/>
      <c r="C38" s="191"/>
      <c r="D38" s="191"/>
      <c r="E38" s="191"/>
      <c r="F38" s="191"/>
      <c r="G38" s="191"/>
      <c r="H38" s="191"/>
    </row>
    <row r="39" spans="1:8" s="14" customFormat="1" ht="19.5" customHeight="1" x14ac:dyDescent="0.2">
      <c r="A39" s="100" t="s">
        <v>442</v>
      </c>
      <c r="B39" s="100" t="s">
        <v>229</v>
      </c>
      <c r="C39" s="197">
        <v>2312</v>
      </c>
      <c r="D39" s="197">
        <v>3760</v>
      </c>
      <c r="E39" s="197">
        <v>2820</v>
      </c>
      <c r="F39" s="197">
        <v>3251</v>
      </c>
      <c r="G39" s="198">
        <v>955</v>
      </c>
      <c r="H39" s="197">
        <v>2537.75</v>
      </c>
    </row>
    <row r="40" spans="1:8" s="14" customFormat="1" ht="19.5" customHeight="1" x14ac:dyDescent="0.2">
      <c r="A40" s="100" t="s">
        <v>443</v>
      </c>
      <c r="B40" s="100" t="s">
        <v>229</v>
      </c>
      <c r="C40" s="197">
        <v>1898</v>
      </c>
      <c r="D40" s="197">
        <v>2389</v>
      </c>
      <c r="E40" s="197">
        <v>2361</v>
      </c>
      <c r="F40" s="198">
        <v>747</v>
      </c>
      <c r="G40" s="197">
        <v>3356</v>
      </c>
      <c r="H40" s="197">
        <v>4910.3</v>
      </c>
    </row>
    <row r="41" spans="1:8" s="14" customFormat="1" ht="19.5" customHeight="1" x14ac:dyDescent="0.2">
      <c r="A41" s="91" t="s">
        <v>444</v>
      </c>
      <c r="B41" s="91" t="s">
        <v>229</v>
      </c>
      <c r="C41" s="202">
        <v>3798</v>
      </c>
      <c r="D41" s="202">
        <v>4228</v>
      </c>
      <c r="E41" s="202">
        <v>7094</v>
      </c>
      <c r="F41" s="202">
        <v>8648</v>
      </c>
      <c r="G41" s="202">
        <v>4169</v>
      </c>
      <c r="H41" s="202">
        <v>2281.5</v>
      </c>
    </row>
    <row r="42" spans="1:8" s="14" customFormat="1" ht="19.5" customHeight="1" x14ac:dyDescent="0.2">
      <c r="A42" s="15"/>
      <c r="B42" s="89"/>
      <c r="C42" s="193"/>
      <c r="D42" s="193"/>
      <c r="E42" s="193"/>
      <c r="F42" s="193"/>
      <c r="G42" s="193"/>
      <c r="H42" s="193"/>
    </row>
    <row r="43" spans="1:8" s="14" customFormat="1" ht="19.5" customHeight="1" x14ac:dyDescent="0.2">
      <c r="A43" s="88" t="s">
        <v>323</v>
      </c>
      <c r="B43" s="88"/>
      <c r="C43" s="190" t="s">
        <v>23</v>
      </c>
      <c r="D43" s="190" t="s">
        <v>24</v>
      </c>
      <c r="E43" s="190" t="s">
        <v>25</v>
      </c>
      <c r="F43" s="190" t="s">
        <v>26</v>
      </c>
      <c r="G43" s="190" t="s">
        <v>27</v>
      </c>
      <c r="H43" s="190" t="s">
        <v>28</v>
      </c>
    </row>
    <row r="44" spans="1:8" s="14" customFormat="1" ht="19.5" customHeight="1" x14ac:dyDescent="0.2">
      <c r="A44" s="92" t="s">
        <v>445</v>
      </c>
      <c r="B44" s="92"/>
      <c r="C44" s="191"/>
      <c r="D44" s="191"/>
      <c r="E44" s="191"/>
      <c r="F44" s="191"/>
      <c r="G44" s="191"/>
      <c r="H44" s="191"/>
    </row>
    <row r="45" spans="1:8" s="14" customFormat="1" ht="19.5" customHeight="1" x14ac:dyDescent="0.2">
      <c r="A45" s="695" t="s">
        <v>446</v>
      </c>
      <c r="B45" s="100" t="s">
        <v>227</v>
      </c>
      <c r="C45" s="197">
        <v>100</v>
      </c>
      <c r="D45" s="197">
        <v>100</v>
      </c>
      <c r="E45" s="197">
        <v>100</v>
      </c>
      <c r="F45" s="198">
        <v>100</v>
      </c>
      <c r="G45" s="197">
        <v>100</v>
      </c>
      <c r="H45" s="197">
        <v>100</v>
      </c>
    </row>
    <row r="46" spans="1:8" s="14" customFormat="1" ht="19.5" customHeight="1" x14ac:dyDescent="0.2">
      <c r="A46" s="699"/>
      <c r="B46" s="91" t="s">
        <v>228</v>
      </c>
      <c r="C46" s="202">
        <v>100</v>
      </c>
      <c r="D46" s="202">
        <v>100</v>
      </c>
      <c r="E46" s="202">
        <v>100</v>
      </c>
      <c r="F46" s="202">
        <v>100</v>
      </c>
      <c r="G46" s="202">
        <v>100</v>
      </c>
      <c r="H46" s="202">
        <v>100</v>
      </c>
    </row>
    <row r="47" spans="1:8" s="14" customFormat="1" ht="12.75" x14ac:dyDescent="0.2">
      <c r="A47" s="19"/>
      <c r="B47" s="19"/>
    </row>
    <row r="48" spans="1:8" s="14" customFormat="1" ht="25.5" customHeight="1" x14ac:dyDescent="0.2">
      <c r="A48" s="700" t="s">
        <v>447</v>
      </c>
      <c r="B48" s="700"/>
      <c r="C48" s="700"/>
      <c r="D48" s="700"/>
      <c r="E48" s="700"/>
      <c r="F48" s="700"/>
      <c r="G48" s="700"/>
      <c r="H48" s="700"/>
    </row>
    <row r="49" spans="1:8" s="14" customFormat="1" ht="12.75" x14ac:dyDescent="0.2">
      <c r="A49" s="90" t="s">
        <v>265</v>
      </c>
      <c r="B49" s="90"/>
    </row>
    <row r="50" spans="1:8" s="14" customFormat="1" ht="32.25" customHeight="1" x14ac:dyDescent="0.2">
      <c r="A50" s="700" t="s">
        <v>448</v>
      </c>
      <c r="B50" s="700"/>
      <c r="C50" s="700"/>
      <c r="D50" s="700"/>
      <c r="E50" s="700"/>
      <c r="F50" s="700"/>
      <c r="G50" s="700"/>
      <c r="H50" s="700"/>
    </row>
    <row r="51" spans="1:8" s="14" customFormat="1" ht="44.25" customHeight="1" x14ac:dyDescent="0.2">
      <c r="A51" s="700" t="s">
        <v>449</v>
      </c>
      <c r="B51" s="700"/>
      <c r="C51" s="700"/>
      <c r="D51" s="700"/>
      <c r="E51" s="700"/>
      <c r="F51" s="700"/>
      <c r="G51" s="700"/>
      <c r="H51" s="700"/>
    </row>
    <row r="52" spans="1:8" s="14" customFormat="1" ht="12.75" x14ac:dyDescent="0.2"/>
    <row r="53" spans="1:8" s="14" customFormat="1" ht="12.75" x14ac:dyDescent="0.2"/>
    <row r="54" spans="1:8" s="14" customFormat="1" ht="12.75" x14ac:dyDescent="0.2"/>
  </sheetData>
  <sheetProtection algorithmName="SHA-512" hashValue="F19/Gi2LU0beO9Z0rVVx7zlST+ewRAAbOCrs0Hs/iyT6p120+Ql+dboUQZ6Ba2nSLRC6yOL/r1IvhXaYDc1KbA==" saltValue="VwaRt1AzIXYK9D4HEuPncA==" spinCount="100000" sheet="1" objects="1" scenarios="1"/>
  <mergeCells count="16">
    <mergeCell ref="A51:H51"/>
    <mergeCell ref="A8:A9"/>
    <mergeCell ref="A50:H50"/>
    <mergeCell ref="A10:A11"/>
    <mergeCell ref="A12:A13"/>
    <mergeCell ref="A14:A15"/>
    <mergeCell ref="A16:A17"/>
    <mergeCell ref="A34:A35"/>
    <mergeCell ref="A45:A46"/>
    <mergeCell ref="A24:A25"/>
    <mergeCell ref="A26:A27"/>
    <mergeCell ref="A28:A29"/>
    <mergeCell ref="A30:A31"/>
    <mergeCell ref="A32:A33"/>
    <mergeCell ref="A18:A20"/>
    <mergeCell ref="A48:H48"/>
  </mergeCells>
  <hyperlinks>
    <hyperlink ref="A1" r:id="rId1" location="Introduction!A1" display="&lt; Index" xr:uid="{18B9E013-46C7-4F05-A631-855F7E882682}"/>
  </hyperlinks>
  <pageMargins left="0.70866141732283472" right="0.70866141732283472" top="0.74803149606299213" bottom="0.74803149606299213" header="0.31496062992125984" footer="0.31496062992125984"/>
  <pageSetup paperSize="9" scale="58" orientation="portrait" r:id="rId2"/>
  <headerFooter scaleWithDoc="0">
    <oddFooter>&amp;L&amp;9Dexus 2023 Sustainability Data Pack</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27F05-B49F-4224-9AC7-117884AB33A2}">
  <sheetPr codeName="Sheet12">
    <tabColor theme="5" tint="0.79998168889431442"/>
    <pageSetUpPr fitToPage="1"/>
  </sheetPr>
  <dimension ref="A1:H30"/>
  <sheetViews>
    <sheetView showGridLines="0" workbookViewId="0"/>
  </sheetViews>
  <sheetFormatPr defaultRowHeight="14.25" x14ac:dyDescent="0.2"/>
  <cols>
    <col min="1" max="1" width="54.625" customWidth="1"/>
    <col min="2" max="2" width="11" customWidth="1"/>
    <col min="3" max="8" width="12" customWidth="1"/>
  </cols>
  <sheetData>
    <row r="1" spans="1:8" x14ac:dyDescent="0.2">
      <c r="A1" s="314" t="s">
        <v>20</v>
      </c>
      <c r="B1" s="659"/>
    </row>
    <row r="4" spans="1:8" ht="20.25" thickBot="1" x14ac:dyDescent="0.35">
      <c r="A4" s="48" t="s">
        <v>450</v>
      </c>
      <c r="B4" s="49"/>
      <c r="C4" s="14"/>
      <c r="D4" s="14"/>
      <c r="E4" s="14"/>
      <c r="F4" s="14"/>
      <c r="G4" s="14"/>
      <c r="H4" s="14"/>
    </row>
    <row r="5" spans="1:8" s="6" customFormat="1" ht="20.25" customHeight="1" thickTop="1" x14ac:dyDescent="0.2">
      <c r="A5" s="104"/>
      <c r="B5" s="104"/>
      <c r="C5" s="14"/>
      <c r="D5" s="14"/>
      <c r="E5" s="14"/>
      <c r="F5" s="14"/>
      <c r="G5" s="14"/>
      <c r="H5" s="14"/>
    </row>
    <row r="6" spans="1:8" s="96" customFormat="1" ht="19.5" customHeight="1" x14ac:dyDescent="0.2">
      <c r="A6" s="105" t="s">
        <v>323</v>
      </c>
      <c r="B6" s="105" t="s">
        <v>225</v>
      </c>
      <c r="C6" s="175" t="s">
        <v>23</v>
      </c>
      <c r="D6" s="175" t="s">
        <v>24</v>
      </c>
      <c r="E6" s="175" t="s">
        <v>25</v>
      </c>
      <c r="F6" s="175" t="s">
        <v>26</v>
      </c>
      <c r="G6" s="175" t="s">
        <v>27</v>
      </c>
      <c r="H6" s="175" t="s">
        <v>451</v>
      </c>
    </row>
    <row r="7" spans="1:8" s="96" customFormat="1" ht="19.5" customHeight="1" x14ac:dyDescent="0.2">
      <c r="A7" s="102" t="s">
        <v>452</v>
      </c>
      <c r="B7" s="102"/>
      <c r="C7" s="176"/>
      <c r="D7" s="176"/>
      <c r="E7" s="176"/>
      <c r="F7" s="176"/>
      <c r="G7" s="176"/>
      <c r="H7" s="176"/>
    </row>
    <row r="8" spans="1:8" s="96" customFormat="1" ht="26.25" customHeight="1" x14ac:dyDescent="0.2">
      <c r="A8" s="95" t="s">
        <v>453</v>
      </c>
      <c r="B8" s="95" t="s">
        <v>229</v>
      </c>
      <c r="C8" s="173">
        <v>82</v>
      </c>
      <c r="D8" s="173">
        <v>75</v>
      </c>
      <c r="E8" s="173">
        <v>74</v>
      </c>
      <c r="F8" s="173">
        <v>70</v>
      </c>
      <c r="G8" s="173">
        <v>84</v>
      </c>
      <c r="H8" s="173">
        <v>80</v>
      </c>
    </row>
    <row r="9" spans="1:8" s="96" customFormat="1" ht="26.25" customHeight="1" x14ac:dyDescent="0.2">
      <c r="A9" s="97" t="s">
        <v>454</v>
      </c>
      <c r="B9" s="97" t="s">
        <v>229</v>
      </c>
      <c r="C9" s="177">
        <v>87</v>
      </c>
      <c r="D9" s="177" t="s">
        <v>1460</v>
      </c>
      <c r="E9" s="177">
        <v>83</v>
      </c>
      <c r="F9" s="177">
        <v>71</v>
      </c>
      <c r="G9" s="177" t="s">
        <v>1461</v>
      </c>
      <c r="H9" s="177">
        <v>70</v>
      </c>
    </row>
    <row r="10" spans="1:8" s="96" customFormat="1" ht="26.25" customHeight="1" x14ac:dyDescent="0.2">
      <c r="A10" s="98" t="s">
        <v>455</v>
      </c>
      <c r="B10" s="98" t="s">
        <v>229</v>
      </c>
      <c r="C10" s="174" t="s">
        <v>234</v>
      </c>
      <c r="D10" s="174">
        <v>40</v>
      </c>
      <c r="E10" s="174">
        <v>61</v>
      </c>
      <c r="F10" s="174">
        <v>43</v>
      </c>
      <c r="G10" s="174" t="s">
        <v>1462</v>
      </c>
      <c r="H10" s="174" t="s">
        <v>234</v>
      </c>
    </row>
    <row r="11" spans="1:8" x14ac:dyDescent="0.2">
      <c r="C11" s="150"/>
      <c r="D11" s="150"/>
      <c r="E11" s="150"/>
      <c r="F11" s="150"/>
      <c r="G11" s="150"/>
      <c r="H11" s="150"/>
    </row>
    <row r="12" spans="1:8" x14ac:dyDescent="0.2">
      <c r="C12" s="150"/>
      <c r="D12" s="150"/>
      <c r="E12" s="150"/>
      <c r="F12" s="150"/>
      <c r="G12" s="150"/>
      <c r="H12" s="150"/>
    </row>
    <row r="13" spans="1:8" s="96" customFormat="1" ht="19.5" customHeight="1" x14ac:dyDescent="0.2">
      <c r="A13" s="105" t="s">
        <v>323</v>
      </c>
      <c r="B13" s="105" t="s">
        <v>225</v>
      </c>
      <c r="C13" s="175" t="s">
        <v>23</v>
      </c>
      <c r="D13" s="175" t="s">
        <v>24</v>
      </c>
      <c r="E13" s="175" t="s">
        <v>25</v>
      </c>
      <c r="F13" s="175" t="s">
        <v>26</v>
      </c>
      <c r="G13" s="175" t="s">
        <v>27</v>
      </c>
      <c r="H13" s="175" t="s">
        <v>28</v>
      </c>
    </row>
    <row r="14" spans="1:8" s="96" customFormat="1" ht="19.5" customHeight="1" x14ac:dyDescent="0.2">
      <c r="A14" s="101" t="s">
        <v>456</v>
      </c>
      <c r="B14" s="101"/>
      <c r="C14" s="178"/>
      <c r="D14" s="178"/>
      <c r="E14" s="178"/>
      <c r="F14" s="178"/>
      <c r="G14" s="178"/>
      <c r="H14" s="178"/>
    </row>
    <row r="15" spans="1:8" s="96" customFormat="1" ht="19.5" customHeight="1" x14ac:dyDescent="0.2">
      <c r="A15" s="695" t="s">
        <v>457</v>
      </c>
      <c r="B15" s="95" t="s">
        <v>227</v>
      </c>
      <c r="C15" s="173">
        <v>75</v>
      </c>
      <c r="D15" s="173">
        <v>102</v>
      </c>
      <c r="E15" s="173">
        <v>11</v>
      </c>
      <c r="F15" s="173">
        <v>110</v>
      </c>
      <c r="G15" s="173">
        <v>58</v>
      </c>
      <c r="H15" s="173">
        <v>83</v>
      </c>
    </row>
    <row r="16" spans="1:8" s="96" customFormat="1" ht="19.5" customHeight="1" x14ac:dyDescent="0.2">
      <c r="A16" s="689"/>
      <c r="B16" s="95" t="s">
        <v>228</v>
      </c>
      <c r="C16" s="173">
        <v>16</v>
      </c>
      <c r="D16" s="173">
        <v>38</v>
      </c>
      <c r="E16" s="173">
        <v>45</v>
      </c>
      <c r="F16" s="173">
        <v>29</v>
      </c>
      <c r="G16" s="173">
        <v>26</v>
      </c>
      <c r="H16" s="173">
        <v>9</v>
      </c>
    </row>
    <row r="17" spans="1:8" s="96" customFormat="1" ht="19.5" customHeight="1" x14ac:dyDescent="0.2">
      <c r="A17" s="688" t="s">
        <v>458</v>
      </c>
      <c r="B17" s="95" t="s">
        <v>227</v>
      </c>
      <c r="C17" s="173" t="s">
        <v>234</v>
      </c>
      <c r="D17" s="173" t="s">
        <v>234</v>
      </c>
      <c r="E17" s="173" t="s">
        <v>234</v>
      </c>
      <c r="F17" s="173" t="s">
        <v>234</v>
      </c>
      <c r="G17" s="173" t="s">
        <v>1463</v>
      </c>
      <c r="H17" s="173" t="s">
        <v>234</v>
      </c>
    </row>
    <row r="18" spans="1:8" s="96" customFormat="1" ht="19.5" customHeight="1" x14ac:dyDescent="0.2">
      <c r="A18" s="699"/>
      <c r="B18" s="98" t="s">
        <v>228</v>
      </c>
      <c r="C18" s="174" t="s">
        <v>234</v>
      </c>
      <c r="D18" s="174" t="s">
        <v>234</v>
      </c>
      <c r="E18" s="174" t="s">
        <v>234</v>
      </c>
      <c r="F18" s="174" t="s">
        <v>234</v>
      </c>
      <c r="G18" s="174" t="s">
        <v>1464</v>
      </c>
      <c r="H18" s="174" t="s">
        <v>234</v>
      </c>
    </row>
    <row r="19" spans="1:8" s="6" customFormat="1" ht="12.75" x14ac:dyDescent="0.2">
      <c r="A19" s="15"/>
      <c r="B19" s="15"/>
      <c r="C19" s="21"/>
      <c r="D19" s="21"/>
      <c r="E19" s="21"/>
      <c r="F19" s="21"/>
      <c r="G19" s="21"/>
      <c r="H19" s="21"/>
    </row>
    <row r="20" spans="1:8" s="6" customFormat="1" ht="30.75" customHeight="1" x14ac:dyDescent="0.2">
      <c r="A20" s="700" t="s">
        <v>459</v>
      </c>
      <c r="B20" s="700"/>
      <c r="C20" s="700"/>
      <c r="D20" s="700"/>
      <c r="E20" s="700"/>
      <c r="F20" s="700"/>
      <c r="G20" s="700"/>
      <c r="H20" s="700"/>
    </row>
    <row r="21" spans="1:8" s="6" customFormat="1" ht="30.75" customHeight="1" x14ac:dyDescent="0.2">
      <c r="A21" s="700" t="s">
        <v>460</v>
      </c>
      <c r="B21" s="700"/>
      <c r="C21" s="700"/>
      <c r="D21" s="700"/>
      <c r="E21" s="700"/>
      <c r="F21" s="700"/>
      <c r="G21" s="700"/>
      <c r="H21" s="700"/>
    </row>
    <row r="22" spans="1:8" s="6" customFormat="1" ht="30" customHeight="1" x14ac:dyDescent="0.2">
      <c r="A22" s="700" t="s">
        <v>461</v>
      </c>
      <c r="B22" s="700"/>
      <c r="C22" s="700"/>
      <c r="D22" s="700"/>
      <c r="E22" s="700"/>
      <c r="F22" s="700"/>
      <c r="G22" s="700"/>
      <c r="H22" s="700"/>
    </row>
    <row r="23" spans="1:8" s="6" customFormat="1" ht="16.5" customHeight="1" x14ac:dyDescent="0.2">
      <c r="A23" s="700" t="s">
        <v>1482</v>
      </c>
      <c r="B23" s="700"/>
      <c r="C23" s="700"/>
      <c r="D23" s="700"/>
      <c r="E23" s="700"/>
      <c r="F23" s="700"/>
      <c r="G23" s="700"/>
      <c r="H23" s="700"/>
    </row>
    <row r="24" spans="1:8" s="6" customFormat="1" ht="55.5" customHeight="1" x14ac:dyDescent="0.2">
      <c r="A24" s="700" t="s">
        <v>462</v>
      </c>
      <c r="B24" s="700"/>
      <c r="C24" s="700"/>
      <c r="D24" s="700"/>
      <c r="E24" s="700"/>
      <c r="F24" s="700"/>
      <c r="G24" s="700"/>
      <c r="H24" s="700"/>
    </row>
    <row r="25" spans="1:8" s="6" customFormat="1" ht="12.75" x14ac:dyDescent="0.2">
      <c r="A25" s="700" t="s">
        <v>463</v>
      </c>
      <c r="B25" s="700"/>
      <c r="C25" s="700"/>
      <c r="D25" s="700"/>
      <c r="E25" s="700"/>
      <c r="F25" s="700"/>
      <c r="G25" s="700"/>
      <c r="H25" s="700"/>
    </row>
    <row r="26" spans="1:8" x14ac:dyDescent="0.2">
      <c r="A26" s="700" t="s">
        <v>464</v>
      </c>
      <c r="B26" s="700"/>
      <c r="C26" s="700"/>
      <c r="D26" s="700"/>
      <c r="E26" s="700"/>
      <c r="F26" s="700"/>
      <c r="G26" s="700"/>
      <c r="H26" s="700"/>
    </row>
    <row r="30" spans="1:8" x14ac:dyDescent="0.2">
      <c r="A30" s="612"/>
      <c r="B30" s="612"/>
      <c r="C30" s="612"/>
      <c r="D30" s="612"/>
      <c r="E30" s="612"/>
      <c r="F30" s="612"/>
    </row>
  </sheetData>
  <sheetProtection algorithmName="SHA-512" hashValue="eQR4UxxaFSHX1uBFTymIJT0FYPCuQQsEheDxHtVsY/gjgbt+7gVllpmh0efDWTsQVinzvTZwtJxW5nX7dsdjOg==" saltValue="OLZCIa0rBZPlvdxVNyxXqw==" spinCount="100000" sheet="1" objects="1" scenarios="1"/>
  <mergeCells count="9">
    <mergeCell ref="A26:H26"/>
    <mergeCell ref="A15:A16"/>
    <mergeCell ref="A17:A18"/>
    <mergeCell ref="A25:H25"/>
    <mergeCell ref="A20:H20"/>
    <mergeCell ref="A21:H21"/>
    <mergeCell ref="A22:H22"/>
    <mergeCell ref="A23:H23"/>
    <mergeCell ref="A24:H24"/>
  </mergeCells>
  <hyperlinks>
    <hyperlink ref="A1" location="Introduction!A1" display="&lt; Home" xr:uid="{BA318EAE-C745-4CC8-AB92-01F6D9B6CE83}"/>
  </hyperlinks>
  <pageMargins left="0.70866141732283472" right="0.70866141732283472" top="0.74803149606299213" bottom="0.74803149606299213" header="0.31496062992125984" footer="0.31496062992125984"/>
  <pageSetup paperSize="9" scale="58" orientation="portrait" r:id="rId1"/>
  <headerFooter scaleWithDoc="0">
    <oddFooter>&amp;L&amp;9Dexus 2023 Sustainability Data Pack</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4252B-C262-4130-BFFA-600D5D640BB4}">
  <sheetPr codeName="Sheet13">
    <tabColor theme="5" tint="0.79998168889431442"/>
    <pageSetUpPr fitToPage="1"/>
  </sheetPr>
  <dimension ref="A1:H29"/>
  <sheetViews>
    <sheetView showGridLines="0" workbookViewId="0"/>
  </sheetViews>
  <sheetFormatPr defaultRowHeight="14.25" x14ac:dyDescent="0.2"/>
  <cols>
    <col min="1" max="1" width="54.625" customWidth="1"/>
    <col min="2" max="2" width="11" customWidth="1"/>
    <col min="3" max="8" width="12" customWidth="1"/>
  </cols>
  <sheetData>
    <row r="1" spans="1:8" x14ac:dyDescent="0.2">
      <c r="A1" s="314" t="s">
        <v>20</v>
      </c>
      <c r="B1" s="659"/>
    </row>
    <row r="4" spans="1:8" ht="20.25" thickBot="1" x14ac:dyDescent="0.35">
      <c r="A4" s="48" t="s">
        <v>465</v>
      </c>
      <c r="B4" s="49"/>
      <c r="C4" s="14"/>
      <c r="D4" s="14"/>
      <c r="E4" s="14"/>
      <c r="F4" s="14"/>
      <c r="G4" s="14"/>
      <c r="H4" s="14"/>
    </row>
    <row r="5" spans="1:8" ht="20.25" thickTop="1" x14ac:dyDescent="0.3">
      <c r="A5" s="49"/>
      <c r="B5" s="49"/>
      <c r="C5" s="14"/>
      <c r="D5" s="14"/>
      <c r="E5" s="14"/>
      <c r="F5" s="14"/>
      <c r="G5" s="14"/>
      <c r="H5" s="14"/>
    </row>
    <row r="6" spans="1:8" s="6" customFormat="1" ht="19.5" customHeight="1" x14ac:dyDescent="0.2">
      <c r="A6" s="170" t="s">
        <v>323</v>
      </c>
      <c r="B6" s="170"/>
      <c r="C6" s="180" t="s">
        <v>23</v>
      </c>
      <c r="D6" s="180" t="s">
        <v>24</v>
      </c>
      <c r="E6" s="180" t="s">
        <v>25</v>
      </c>
      <c r="F6" s="180" t="s">
        <v>26</v>
      </c>
      <c r="G6" s="180" t="s">
        <v>27</v>
      </c>
      <c r="H6" s="180" t="s">
        <v>28</v>
      </c>
    </row>
    <row r="7" spans="1:8" s="6" customFormat="1" ht="19.5" customHeight="1" x14ac:dyDescent="0.2">
      <c r="A7" s="101" t="s">
        <v>466</v>
      </c>
      <c r="B7" s="101"/>
      <c r="C7" s="181"/>
      <c r="D7" s="181"/>
      <c r="E7" s="181"/>
      <c r="F7" s="181"/>
      <c r="G7" s="181"/>
      <c r="H7" s="181"/>
    </row>
    <row r="8" spans="1:8" s="6" customFormat="1" ht="19.5" customHeight="1" x14ac:dyDescent="0.2">
      <c r="A8" s="95" t="s">
        <v>415</v>
      </c>
      <c r="B8" s="95"/>
      <c r="C8" s="173" t="s">
        <v>467</v>
      </c>
      <c r="D8" s="173" t="s">
        <v>468</v>
      </c>
      <c r="E8" s="173" t="s">
        <v>469</v>
      </c>
      <c r="F8" s="173" t="s">
        <v>469</v>
      </c>
      <c r="G8" s="173" t="s">
        <v>467</v>
      </c>
      <c r="H8" s="173" t="s">
        <v>469</v>
      </c>
    </row>
    <row r="9" spans="1:8" s="6" customFormat="1" ht="19.5" customHeight="1" x14ac:dyDescent="0.2">
      <c r="A9" s="97" t="s">
        <v>416</v>
      </c>
      <c r="B9" s="95"/>
      <c r="C9" s="173" t="s">
        <v>470</v>
      </c>
      <c r="D9" s="173" t="s">
        <v>467</v>
      </c>
      <c r="E9" s="173" t="s">
        <v>468</v>
      </c>
      <c r="F9" s="173" t="s">
        <v>467</v>
      </c>
      <c r="G9" s="173" t="s">
        <v>468</v>
      </c>
      <c r="H9" s="173" t="s">
        <v>468</v>
      </c>
    </row>
    <row r="10" spans="1:8" s="6" customFormat="1" ht="19.5" customHeight="1" x14ac:dyDescent="0.2">
      <c r="A10" s="97" t="s">
        <v>417</v>
      </c>
      <c r="B10" s="95"/>
      <c r="C10" s="173" t="s">
        <v>468</v>
      </c>
      <c r="D10" s="173" t="s">
        <v>467</v>
      </c>
      <c r="E10" s="173" t="s">
        <v>467</v>
      </c>
      <c r="F10" s="173" t="s">
        <v>467</v>
      </c>
      <c r="G10" s="173" t="s">
        <v>467</v>
      </c>
      <c r="H10" s="173" t="s">
        <v>467</v>
      </c>
    </row>
    <row r="11" spans="1:8" s="6" customFormat="1" ht="19.5" customHeight="1" x14ac:dyDescent="0.2">
      <c r="A11" s="97" t="s">
        <v>418</v>
      </c>
      <c r="B11" s="95"/>
      <c r="C11" s="173" t="s">
        <v>468</v>
      </c>
      <c r="D11" s="173" t="s">
        <v>468</v>
      </c>
      <c r="E11" s="173" t="s">
        <v>468</v>
      </c>
      <c r="F11" s="173" t="s">
        <v>468</v>
      </c>
      <c r="G11" s="173" t="s">
        <v>467</v>
      </c>
      <c r="H11" s="173" t="s">
        <v>467</v>
      </c>
    </row>
    <row r="12" spans="1:8" s="6" customFormat="1" ht="19.5" customHeight="1" x14ac:dyDescent="0.2">
      <c r="A12" s="98" t="s">
        <v>419</v>
      </c>
      <c r="B12" s="98"/>
      <c r="C12" s="174" t="s">
        <v>468</v>
      </c>
      <c r="D12" s="174" t="s">
        <v>470</v>
      </c>
      <c r="E12" s="183" t="s">
        <v>467</v>
      </c>
      <c r="F12" s="174" t="s">
        <v>467</v>
      </c>
      <c r="G12" s="183" t="s">
        <v>467</v>
      </c>
      <c r="H12" s="183" t="s">
        <v>467</v>
      </c>
    </row>
    <row r="13" spans="1:8" ht="19.5" x14ac:dyDescent="0.2">
      <c r="A13" s="179"/>
      <c r="B13" s="179"/>
      <c r="C13" s="182"/>
      <c r="D13" s="182"/>
      <c r="E13" s="182"/>
      <c r="F13" s="182"/>
      <c r="G13" s="182"/>
      <c r="H13" s="182"/>
    </row>
    <row r="14" spans="1:8" ht="19.5" x14ac:dyDescent="0.2">
      <c r="A14" s="179"/>
      <c r="B14" s="179"/>
      <c r="C14" s="182"/>
      <c r="D14" s="182"/>
      <c r="E14" s="182"/>
      <c r="F14" s="182"/>
      <c r="G14" s="182"/>
      <c r="H14" s="182"/>
    </row>
    <row r="15" spans="1:8" s="6" customFormat="1" ht="19.5" customHeight="1" x14ac:dyDescent="0.2">
      <c r="A15" s="170" t="s">
        <v>323</v>
      </c>
      <c r="B15" s="170"/>
      <c r="C15" s="180" t="s">
        <v>23</v>
      </c>
      <c r="D15" s="180" t="s">
        <v>24</v>
      </c>
      <c r="E15" s="180" t="s">
        <v>25</v>
      </c>
      <c r="F15" s="180" t="s">
        <v>26</v>
      </c>
      <c r="G15" s="180" t="s">
        <v>27</v>
      </c>
      <c r="H15" s="180" t="s">
        <v>28</v>
      </c>
    </row>
    <row r="16" spans="1:8" s="6" customFormat="1" ht="19.5" customHeight="1" x14ac:dyDescent="0.2">
      <c r="A16" s="101" t="s">
        <v>471</v>
      </c>
      <c r="B16" s="101"/>
      <c r="C16" s="181"/>
      <c r="D16" s="181"/>
      <c r="E16" s="181"/>
      <c r="F16" s="181"/>
      <c r="G16" s="181"/>
      <c r="H16" s="181"/>
    </row>
    <row r="17" spans="1:8" s="6" customFormat="1" ht="31.5" customHeight="1" x14ac:dyDescent="0.2">
      <c r="A17" s="97" t="s">
        <v>472</v>
      </c>
      <c r="B17" s="97"/>
      <c r="C17" s="177" t="s">
        <v>473</v>
      </c>
      <c r="D17" s="177" t="s">
        <v>474</v>
      </c>
      <c r="E17" s="177" t="s">
        <v>475</v>
      </c>
      <c r="F17" s="177" t="s">
        <v>476</v>
      </c>
      <c r="G17" s="177" t="s">
        <v>477</v>
      </c>
      <c r="H17" s="177" t="s">
        <v>478</v>
      </c>
    </row>
    <row r="18" spans="1:8" s="6" customFormat="1" ht="29.25" customHeight="1" x14ac:dyDescent="0.2">
      <c r="A18" s="98" t="s">
        <v>479</v>
      </c>
      <c r="B18" s="98"/>
      <c r="C18" s="174" t="s">
        <v>480</v>
      </c>
      <c r="D18" s="174" t="s">
        <v>481</v>
      </c>
      <c r="E18" s="183" t="s">
        <v>482</v>
      </c>
      <c r="F18" s="174" t="s">
        <v>483</v>
      </c>
      <c r="G18" s="183" t="s">
        <v>484</v>
      </c>
      <c r="H18" s="398">
        <v>2.0833333333333333E-3</v>
      </c>
    </row>
    <row r="19" spans="1:8" s="6" customFormat="1" ht="12.75" x14ac:dyDescent="0.2">
      <c r="A19" s="19"/>
      <c r="B19" s="19"/>
      <c r="C19" s="14"/>
      <c r="D19" s="14"/>
      <c r="E19" s="14"/>
      <c r="F19" s="14"/>
      <c r="G19" s="14"/>
      <c r="H19" s="14"/>
    </row>
    <row r="20" spans="1:8" s="6" customFormat="1" ht="12.75" x14ac:dyDescent="0.2">
      <c r="A20" s="19"/>
      <c r="B20" s="19"/>
      <c r="C20" s="14"/>
      <c r="D20" s="14"/>
      <c r="E20" s="14"/>
      <c r="F20" s="14"/>
      <c r="G20" s="14"/>
      <c r="H20" s="14"/>
    </row>
    <row r="21" spans="1:8" s="6" customFormat="1" ht="30" customHeight="1" x14ac:dyDescent="0.2">
      <c r="A21" s="700" t="s">
        <v>485</v>
      </c>
      <c r="B21" s="700"/>
      <c r="C21" s="700"/>
      <c r="D21" s="700"/>
      <c r="E21" s="700"/>
      <c r="F21" s="700"/>
      <c r="G21" s="700"/>
      <c r="H21" s="700"/>
    </row>
    <row r="22" spans="1:8" s="6" customFormat="1" ht="37.5" customHeight="1" x14ac:dyDescent="0.2">
      <c r="A22" s="700" t="s">
        <v>486</v>
      </c>
      <c r="B22" s="700"/>
      <c r="C22" s="700"/>
      <c r="D22" s="700"/>
      <c r="E22" s="700"/>
      <c r="F22" s="700"/>
      <c r="G22" s="700"/>
      <c r="H22" s="700"/>
    </row>
    <row r="23" spans="1:8" s="6" customFormat="1" ht="12.75" x14ac:dyDescent="0.2">
      <c r="A23" s="19"/>
      <c r="B23" s="19"/>
      <c r="C23" s="14"/>
      <c r="D23" s="14"/>
      <c r="E23" s="14"/>
      <c r="F23" s="14"/>
      <c r="G23" s="14"/>
      <c r="H23" s="14"/>
    </row>
    <row r="24" spans="1:8" x14ac:dyDescent="0.2">
      <c r="A24" s="14"/>
      <c r="B24" s="14"/>
      <c r="C24" s="14"/>
      <c r="D24" s="14"/>
      <c r="E24" s="14"/>
      <c r="F24" s="14"/>
      <c r="G24" s="14"/>
      <c r="H24" s="14"/>
    </row>
    <row r="29" spans="1:8" x14ac:dyDescent="0.2">
      <c r="A29" s="612"/>
      <c r="B29" s="612"/>
      <c r="C29" s="612"/>
      <c r="D29" s="612"/>
      <c r="E29" s="612"/>
      <c r="F29" s="612"/>
    </row>
  </sheetData>
  <sheetProtection algorithmName="SHA-512" hashValue="5FjzbwjGGCWWYBeDX7nhYeLu5RCMznag4rRGPnJStcclZ8buUFQIhgOYA9uqEV5NqtOUcl4GTLT4Sh5DU/0qgw==" saltValue="SUm1PjSwoRJm/gG512F16Q==" spinCount="100000" sheet="1" objects="1" scenarios="1"/>
  <mergeCells count="2">
    <mergeCell ref="A21:H21"/>
    <mergeCell ref="A22:H22"/>
  </mergeCells>
  <hyperlinks>
    <hyperlink ref="A1" location="Introduction!A1" display="&lt; Home" xr:uid="{E72E5C90-4786-4248-AD6E-9B3393CE248B}"/>
  </hyperlinks>
  <pageMargins left="0.70866141732283472" right="0.70866141732283472" top="0.74803149606299213" bottom="0.74803149606299213" header="0.31496062992125984" footer="0.31496062992125984"/>
  <pageSetup paperSize="9" scale="58" orientation="portrait" r:id="rId1"/>
  <headerFooter scaleWithDoc="0">
    <oddFooter>&amp;L&amp;9Dexus 2023 Sustainability Data Pack</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F921-1C85-4A79-8861-B81833FE68AB}">
  <sheetPr codeName="Sheet14">
    <tabColor theme="7" tint="-0.499984740745262"/>
    <pageSetUpPr fitToPage="1"/>
  </sheetPr>
  <dimension ref="A1:F29"/>
  <sheetViews>
    <sheetView showGridLines="0" workbookViewId="0"/>
  </sheetViews>
  <sheetFormatPr defaultRowHeight="14.25" x14ac:dyDescent="0.2"/>
  <sheetData>
    <row r="1" spans="1:2" x14ac:dyDescent="0.2">
      <c r="A1" s="314" t="s">
        <v>20</v>
      </c>
      <c r="B1" s="659"/>
    </row>
    <row r="29" spans="1:6" x14ac:dyDescent="0.2">
      <c r="A29" s="612"/>
      <c r="B29" s="612"/>
      <c r="C29" s="612"/>
      <c r="D29" s="612"/>
      <c r="E29" s="612"/>
      <c r="F29" s="612"/>
    </row>
  </sheetData>
  <sheetProtection algorithmName="SHA-512" hashValue="jza/kQ/pVX4wR19wRthWeQ1fVvEvezSt6MFmtBOZ2gxSp7c6UNOzjNloEmWc984F3erFqefJhT5OQsrsdmjYpg==" saltValue="WQ3oArnNH/U57fF7xFPVKA==" spinCount="100000" sheet="1" objects="1" scenarios="1"/>
  <hyperlinks>
    <hyperlink ref="A1" r:id="rId1" location="Introduction!A1" display="&lt; Index" xr:uid="{892B5700-FC30-4B94-8ADD-4662EFEEE0D2}"/>
  </hyperlinks>
  <pageMargins left="0.70866141732283472" right="0.70866141732283472" top="0.74803149606299213" bottom="0.74803149606299213" header="0.31496062992125984" footer="0.31496062992125984"/>
  <pageSetup paperSize="9" orientation="portrait" r:id="rId2"/>
  <headerFooter scaleWithDoc="0">
    <oddFooter>&amp;L&amp;9Dexus 2023 Sustainability Data Pack</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D0FE-2D4A-4F2B-9499-595D66E938DF}">
  <sheetPr codeName="Sheet15">
    <tabColor theme="7" tint="0.39997558519241921"/>
    <pageSetUpPr fitToPage="1"/>
  </sheetPr>
  <dimension ref="A1:H40"/>
  <sheetViews>
    <sheetView showGridLines="0" workbookViewId="0"/>
  </sheetViews>
  <sheetFormatPr defaultRowHeight="14.25" x14ac:dyDescent="0.2"/>
  <cols>
    <col min="1" max="1" width="54.625" customWidth="1"/>
    <col min="2" max="8" width="12" customWidth="1"/>
  </cols>
  <sheetData>
    <row r="1" spans="1:8" x14ac:dyDescent="0.2">
      <c r="A1" s="314" t="s">
        <v>20</v>
      </c>
      <c r="B1" s="659"/>
    </row>
    <row r="3" spans="1:8" s="6" customFormat="1" ht="12.75" x14ac:dyDescent="0.2">
      <c r="A3" s="677"/>
      <c r="B3" s="677"/>
      <c r="C3" s="677"/>
      <c r="D3" s="677"/>
      <c r="E3" s="677"/>
      <c r="F3" s="677"/>
      <c r="G3" s="677"/>
      <c r="H3" s="677"/>
    </row>
    <row r="4" spans="1:8" s="6" customFormat="1" ht="20.25" thickBot="1" x14ac:dyDescent="0.35">
      <c r="A4" s="106" t="s">
        <v>487</v>
      </c>
      <c r="B4" s="49"/>
    </row>
    <row r="5" spans="1:8" s="6" customFormat="1" ht="15.75" thickTop="1" x14ac:dyDescent="0.25">
      <c r="A5" s="51"/>
      <c r="B5" s="51"/>
    </row>
    <row r="6" spans="1:8" s="6" customFormat="1" ht="15" x14ac:dyDescent="0.25">
      <c r="A6" s="51" t="s">
        <v>488</v>
      </c>
      <c r="B6" s="51"/>
    </row>
    <row r="7" spans="1:8" s="6" customFormat="1" ht="15" x14ac:dyDescent="0.25">
      <c r="A7" s="51"/>
      <c r="B7" s="51"/>
    </row>
    <row r="8" spans="1:8" s="6" customFormat="1" ht="19.5" customHeight="1" x14ac:dyDescent="0.2">
      <c r="A8" s="107"/>
      <c r="B8" s="107"/>
      <c r="C8" s="108" t="s">
        <v>23</v>
      </c>
      <c r="D8" s="108" t="s">
        <v>24</v>
      </c>
      <c r="E8" s="108" t="s">
        <v>25</v>
      </c>
      <c r="F8" s="108" t="s">
        <v>26</v>
      </c>
      <c r="G8" s="108" t="s">
        <v>489</v>
      </c>
      <c r="H8" s="108" t="s">
        <v>28</v>
      </c>
    </row>
    <row r="9" spans="1:8" s="6" customFormat="1" ht="19.5" customHeight="1" x14ac:dyDescent="0.2">
      <c r="A9" s="113" t="s">
        <v>1424</v>
      </c>
      <c r="B9" s="113"/>
      <c r="C9" s="113"/>
      <c r="D9" s="114"/>
      <c r="E9" s="114"/>
      <c r="F9" s="114"/>
      <c r="G9" s="114"/>
      <c r="H9" s="114"/>
    </row>
    <row r="10" spans="1:8" s="6" customFormat="1" ht="19.5" customHeight="1" x14ac:dyDescent="0.2">
      <c r="A10" s="111" t="s">
        <v>62</v>
      </c>
      <c r="B10" s="111"/>
      <c r="C10" s="112">
        <v>8.3000000000000007</v>
      </c>
      <c r="D10" s="112">
        <v>8.6</v>
      </c>
      <c r="E10" s="112">
        <v>8.6</v>
      </c>
      <c r="F10" s="112">
        <v>8.6</v>
      </c>
      <c r="G10" s="112">
        <v>8.6</v>
      </c>
      <c r="H10" s="112">
        <v>8.6</v>
      </c>
    </row>
    <row r="11" spans="1:8" s="6" customFormat="1" ht="19.5" customHeight="1" x14ac:dyDescent="0.2">
      <c r="A11" s="109" t="s">
        <v>68</v>
      </c>
      <c r="B11" s="111"/>
      <c r="C11" s="112">
        <v>8.3000000000000007</v>
      </c>
      <c r="D11" s="112">
        <v>8.6</v>
      </c>
      <c r="E11" s="112">
        <v>8.8000000000000007</v>
      </c>
      <c r="F11" s="112">
        <v>8.3000000000000007</v>
      </c>
      <c r="G11" s="716">
        <v>7.9</v>
      </c>
      <c r="H11" s="110">
        <v>7.5</v>
      </c>
    </row>
    <row r="12" spans="1:8" s="6" customFormat="1" ht="19.5" customHeight="1" x14ac:dyDescent="0.2">
      <c r="A12" s="109" t="s">
        <v>74</v>
      </c>
      <c r="B12" s="109"/>
      <c r="C12" s="110" t="s">
        <v>234</v>
      </c>
      <c r="D12" s="110" t="s">
        <v>234</v>
      </c>
      <c r="E12" s="110" t="s">
        <v>234</v>
      </c>
      <c r="F12" s="110" t="s">
        <v>234</v>
      </c>
      <c r="G12" s="717"/>
      <c r="H12" s="110">
        <v>8.6</v>
      </c>
    </row>
    <row r="13" spans="1:8" s="6" customFormat="1" ht="19.5" customHeight="1" x14ac:dyDescent="0.2">
      <c r="A13" s="109" t="s">
        <v>79</v>
      </c>
      <c r="B13" s="109"/>
      <c r="C13" s="110">
        <v>7.8</v>
      </c>
      <c r="D13" s="110">
        <v>8.1999999999999993</v>
      </c>
      <c r="E13" s="110">
        <v>8.1999999999999993</v>
      </c>
      <c r="F13" s="110">
        <v>8.6999999999999993</v>
      </c>
      <c r="G13" s="110" t="s">
        <v>234</v>
      </c>
      <c r="H13" s="110" t="s">
        <v>234</v>
      </c>
    </row>
    <row r="14" spans="1:8" s="6" customFormat="1" ht="19.5" customHeight="1" x14ac:dyDescent="0.2">
      <c r="A14" s="113" t="s">
        <v>490</v>
      </c>
      <c r="B14" s="113"/>
      <c r="C14" s="113"/>
      <c r="D14" s="114"/>
      <c r="E14" s="114"/>
      <c r="F14" s="114"/>
      <c r="G14" s="114"/>
      <c r="H14" s="114"/>
    </row>
    <row r="15" spans="1:8" s="6" customFormat="1" ht="19.5" customHeight="1" x14ac:dyDescent="0.2">
      <c r="A15" s="111" t="s">
        <v>62</v>
      </c>
      <c r="B15" s="111"/>
      <c r="C15" s="112">
        <v>33</v>
      </c>
      <c r="D15" s="112">
        <v>46</v>
      </c>
      <c r="E15" s="112">
        <v>47</v>
      </c>
      <c r="F15" s="112">
        <v>49</v>
      </c>
      <c r="G15" s="112">
        <v>47</v>
      </c>
      <c r="H15" s="112">
        <v>50</v>
      </c>
    </row>
    <row r="16" spans="1:8" s="6" customFormat="1" ht="19.5" customHeight="1" x14ac:dyDescent="0.2">
      <c r="A16" s="109" t="s">
        <v>68</v>
      </c>
      <c r="B16" s="111"/>
      <c r="C16" s="112">
        <v>28</v>
      </c>
      <c r="D16" s="112">
        <v>45</v>
      </c>
      <c r="E16" s="112">
        <v>63</v>
      </c>
      <c r="F16" s="112">
        <v>31</v>
      </c>
      <c r="G16" s="716">
        <v>20</v>
      </c>
      <c r="H16" s="110">
        <v>4</v>
      </c>
    </row>
    <row r="17" spans="1:8" s="6" customFormat="1" ht="19.5" customHeight="1" x14ac:dyDescent="0.2">
      <c r="A17" s="109" t="s">
        <v>74</v>
      </c>
      <c r="B17" s="109"/>
      <c r="C17" s="110" t="s">
        <v>234</v>
      </c>
      <c r="D17" s="110" t="s">
        <v>234</v>
      </c>
      <c r="E17" s="110" t="s">
        <v>234</v>
      </c>
      <c r="F17" s="110" t="s">
        <v>234</v>
      </c>
      <c r="G17" s="717"/>
      <c r="H17" s="110">
        <v>38</v>
      </c>
    </row>
    <row r="18" spans="1:8" s="6" customFormat="1" ht="19.5" customHeight="1" x14ac:dyDescent="0.2">
      <c r="A18" s="109" t="s">
        <v>79</v>
      </c>
      <c r="B18" s="109"/>
      <c r="C18" s="110" t="s">
        <v>234</v>
      </c>
      <c r="D18" s="110">
        <v>27</v>
      </c>
      <c r="E18" s="110">
        <v>39</v>
      </c>
      <c r="F18" s="110">
        <v>24</v>
      </c>
      <c r="G18" s="110" t="s">
        <v>234</v>
      </c>
      <c r="H18" s="110" t="s">
        <v>234</v>
      </c>
    </row>
    <row r="19" spans="1:8" s="6" customFormat="1" ht="19.5" customHeight="1" x14ac:dyDescent="0.2">
      <c r="A19" s="113" t="s">
        <v>491</v>
      </c>
      <c r="B19" s="113"/>
      <c r="C19" s="113"/>
      <c r="D19" s="114"/>
      <c r="E19" s="114"/>
      <c r="F19" s="114"/>
      <c r="G19" s="114"/>
      <c r="H19" s="114"/>
    </row>
    <row r="20" spans="1:8" s="6" customFormat="1" ht="19.5" customHeight="1" x14ac:dyDescent="0.2">
      <c r="A20" s="111" t="s">
        <v>62</v>
      </c>
      <c r="B20" s="111"/>
      <c r="C20" s="112">
        <v>46</v>
      </c>
      <c r="D20" s="112">
        <v>48</v>
      </c>
      <c r="E20" s="112">
        <v>42</v>
      </c>
      <c r="F20" s="112">
        <v>54</v>
      </c>
      <c r="G20" s="112">
        <v>54</v>
      </c>
      <c r="H20" s="112">
        <v>58</v>
      </c>
    </row>
    <row r="21" spans="1:8" s="6" customFormat="1" ht="19.5" customHeight="1" x14ac:dyDescent="0.2">
      <c r="A21" s="109" t="s">
        <v>68</v>
      </c>
      <c r="B21" s="111"/>
      <c r="C21" s="112">
        <v>45</v>
      </c>
      <c r="D21" s="112">
        <v>46</v>
      </c>
      <c r="E21" s="112">
        <v>27</v>
      </c>
      <c r="F21" s="112">
        <v>25</v>
      </c>
      <c r="G21" s="716">
        <v>29</v>
      </c>
      <c r="H21" s="110">
        <v>44</v>
      </c>
    </row>
    <row r="22" spans="1:8" s="6" customFormat="1" ht="19.5" customHeight="1" x14ac:dyDescent="0.2">
      <c r="A22" s="109" t="s">
        <v>74</v>
      </c>
      <c r="B22" s="109"/>
      <c r="C22" s="110" t="s">
        <v>234</v>
      </c>
      <c r="D22" s="110" t="s">
        <v>234</v>
      </c>
      <c r="E22" s="110" t="s">
        <v>234</v>
      </c>
      <c r="F22" s="110" t="s">
        <v>234</v>
      </c>
      <c r="G22" s="717"/>
      <c r="H22" s="110">
        <v>68</v>
      </c>
    </row>
    <row r="23" spans="1:8" s="6" customFormat="1" ht="19.5" customHeight="1" x14ac:dyDescent="0.2">
      <c r="A23" s="115" t="s">
        <v>79</v>
      </c>
      <c r="B23" s="115"/>
      <c r="C23" s="116">
        <v>79</v>
      </c>
      <c r="D23" s="116">
        <v>78</v>
      </c>
      <c r="E23" s="116">
        <v>79</v>
      </c>
      <c r="F23" s="116">
        <v>83</v>
      </c>
      <c r="G23" s="116" t="s">
        <v>234</v>
      </c>
      <c r="H23" s="116" t="s">
        <v>234</v>
      </c>
    </row>
    <row r="24" spans="1:8" s="6" customFormat="1" ht="12.75" x14ac:dyDescent="0.2">
      <c r="A24" s="53"/>
      <c r="B24" s="53"/>
    </row>
    <row r="25" spans="1:8" s="6" customFormat="1" ht="12.75" x14ac:dyDescent="0.2">
      <c r="A25" s="677" t="s">
        <v>492</v>
      </c>
      <c r="B25" s="677"/>
      <c r="C25" s="677"/>
      <c r="D25" s="677"/>
      <c r="E25" s="677"/>
      <c r="F25" s="677"/>
      <c r="G25" s="677"/>
      <c r="H25" s="677"/>
    </row>
    <row r="26" spans="1:8" s="6" customFormat="1" ht="12.75" x14ac:dyDescent="0.2"/>
    <row r="27" spans="1:8" s="6" customFormat="1" ht="12.75" x14ac:dyDescent="0.2"/>
    <row r="28" spans="1:8" s="6" customFormat="1" ht="12.75" x14ac:dyDescent="0.2"/>
    <row r="29" spans="1:8" s="6" customFormat="1" ht="20.25" thickBot="1" x14ac:dyDescent="0.35">
      <c r="A29" s="634" t="s">
        <v>493</v>
      </c>
      <c r="B29" s="635"/>
      <c r="C29" s="397"/>
      <c r="D29" s="397"/>
      <c r="E29" s="397"/>
      <c r="F29" s="397"/>
    </row>
    <row r="30" spans="1:8" s="6" customFormat="1" ht="20.25" thickTop="1" x14ac:dyDescent="0.3">
      <c r="A30" s="49"/>
      <c r="B30" s="49"/>
    </row>
    <row r="31" spans="1:8" s="6" customFormat="1" x14ac:dyDescent="0.2">
      <c r="A31" s="117" t="s">
        <v>1332</v>
      </c>
      <c r="B31" s="117"/>
      <c r="C31" s="118" t="s">
        <v>23</v>
      </c>
      <c r="D31" s="118" t="s">
        <v>24</v>
      </c>
      <c r="E31" s="118" t="s">
        <v>25</v>
      </c>
      <c r="F31" s="118" t="s">
        <v>26</v>
      </c>
      <c r="G31" s="118" t="s">
        <v>27</v>
      </c>
      <c r="H31" s="118" t="s">
        <v>28</v>
      </c>
    </row>
    <row r="32" spans="1:8" s="6" customFormat="1" ht="12.75" x14ac:dyDescent="0.2">
      <c r="A32" s="111" t="s">
        <v>62</v>
      </c>
      <c r="B32" s="111"/>
      <c r="C32" s="112">
        <v>97</v>
      </c>
      <c r="D32" s="112">
        <v>92</v>
      </c>
      <c r="E32" s="112">
        <v>98</v>
      </c>
      <c r="F32" s="112">
        <v>93</v>
      </c>
      <c r="G32" s="112">
        <v>95</v>
      </c>
      <c r="H32" s="112">
        <v>96</v>
      </c>
    </row>
    <row r="33" spans="1:8" s="6" customFormat="1" ht="12.75" x14ac:dyDescent="0.2">
      <c r="A33" s="109" t="s">
        <v>68</v>
      </c>
      <c r="B33" s="109"/>
      <c r="C33" s="110">
        <v>68</v>
      </c>
      <c r="D33" s="110">
        <v>62</v>
      </c>
      <c r="E33" s="110">
        <v>88</v>
      </c>
      <c r="F33" s="110">
        <v>95</v>
      </c>
      <c r="G33" s="110">
        <v>97</v>
      </c>
      <c r="H33" s="110">
        <v>97</v>
      </c>
    </row>
    <row r="34" spans="1:8" x14ac:dyDescent="0.2">
      <c r="A34" s="109" t="s">
        <v>74</v>
      </c>
      <c r="B34" s="109"/>
      <c r="C34" s="110" t="s">
        <v>41</v>
      </c>
      <c r="D34" s="110" t="s">
        <v>41</v>
      </c>
      <c r="E34" s="110" t="s">
        <v>41</v>
      </c>
      <c r="F34" s="110" t="s">
        <v>41</v>
      </c>
      <c r="G34" s="110">
        <v>100</v>
      </c>
      <c r="H34" s="110">
        <v>95</v>
      </c>
    </row>
    <row r="35" spans="1:8" ht="22.5" customHeight="1" x14ac:dyDescent="0.2">
      <c r="A35" s="446" t="s">
        <v>494</v>
      </c>
      <c r="B35" s="446"/>
      <c r="C35" s="447">
        <v>91</v>
      </c>
      <c r="D35" s="447">
        <v>90</v>
      </c>
      <c r="E35" s="447">
        <v>97</v>
      </c>
      <c r="F35" s="447">
        <v>96</v>
      </c>
      <c r="G35" s="447">
        <v>96</v>
      </c>
      <c r="H35" s="447">
        <v>96</v>
      </c>
    </row>
    <row r="36" spans="1:8" x14ac:dyDescent="0.2">
      <c r="A36" s="25"/>
      <c r="B36" s="25"/>
      <c r="C36" s="6"/>
      <c r="D36" s="6"/>
      <c r="E36" s="6"/>
      <c r="F36" s="6"/>
      <c r="G36" s="6"/>
      <c r="H36" s="6"/>
    </row>
    <row r="37" spans="1:8" x14ac:dyDescent="0.2">
      <c r="A37" s="677" t="s">
        <v>1237</v>
      </c>
      <c r="B37" s="677"/>
      <c r="C37" s="677"/>
      <c r="D37" s="677"/>
      <c r="E37" s="677"/>
      <c r="F37" s="677"/>
      <c r="G37" s="677"/>
      <c r="H37" s="677"/>
    </row>
    <row r="38" spans="1:8" x14ac:dyDescent="0.2">
      <c r="A38" s="25"/>
      <c r="B38" s="25"/>
      <c r="C38" s="6"/>
      <c r="D38" s="6"/>
      <c r="E38" s="6"/>
      <c r="F38" s="6"/>
      <c r="G38" s="6"/>
      <c r="H38" s="6"/>
    </row>
    <row r="39" spans="1:8" x14ac:dyDescent="0.2">
      <c r="A39" s="119" t="s">
        <v>294</v>
      </c>
      <c r="B39" s="119"/>
      <c r="C39" s="6"/>
      <c r="D39" s="6"/>
      <c r="E39" s="6"/>
      <c r="F39" s="6"/>
      <c r="G39" s="6"/>
      <c r="H39" s="6"/>
    </row>
    <row r="40" spans="1:8" x14ac:dyDescent="0.2">
      <c r="A40" s="700" t="s">
        <v>495</v>
      </c>
      <c r="B40" s="700"/>
      <c r="C40" s="700"/>
      <c r="D40" s="700"/>
      <c r="E40" s="700"/>
      <c r="F40" s="700"/>
      <c r="G40" s="700"/>
      <c r="H40" s="700"/>
    </row>
  </sheetData>
  <sheetProtection algorithmName="SHA-512" hashValue="a1DK+NuVn0uoHkEd8xq0+bRoVJrkY79SNlPNQauPxBcjtf8YzJ3SEozeT75eNTWoGNDJrqVLLlk5nOhq/RHorQ==" saltValue="diZXeGFBuEaKxfMJ8ZcwiQ==" spinCount="100000" sheet="1" objects="1" scenarios="1"/>
  <mergeCells count="7">
    <mergeCell ref="A40:H40"/>
    <mergeCell ref="A3:H3"/>
    <mergeCell ref="G11:G12"/>
    <mergeCell ref="G16:G17"/>
    <mergeCell ref="G21:G22"/>
    <mergeCell ref="A25:H25"/>
    <mergeCell ref="A37:H37"/>
  </mergeCells>
  <hyperlinks>
    <hyperlink ref="A1" location="Introduction!A1" display="&lt; Home" xr:uid="{A062694D-8393-4AA3-AC80-A81A1F9BF631}"/>
  </hyperlinks>
  <pageMargins left="0.70866141732283472" right="0.70866141732283472" top="0.74803149606299213" bottom="0.74803149606299213" header="0.31496062992125984" footer="0.31496062992125984"/>
  <pageSetup paperSize="9" scale="58" orientation="portrait" r:id="rId1"/>
  <headerFooter scaleWithDoc="0">
    <oddFooter>&amp;L&amp;9Dexus 2023 Sustainability Data Pack</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15801-2540-4CD9-82CE-9C2AB92BB4A0}">
  <sheetPr codeName="Sheet16">
    <tabColor theme="8" tint="-0.499984740745262"/>
    <pageSetUpPr fitToPage="1"/>
  </sheetPr>
  <dimension ref="A1:F29"/>
  <sheetViews>
    <sheetView showGridLines="0" workbookViewId="0"/>
  </sheetViews>
  <sheetFormatPr defaultRowHeight="14.25" x14ac:dyDescent="0.2"/>
  <sheetData>
    <row r="1" spans="1:2" x14ac:dyDescent="0.2">
      <c r="A1" s="314" t="s">
        <v>20</v>
      </c>
      <c r="B1" s="659"/>
    </row>
    <row r="29" spans="1:6" x14ac:dyDescent="0.2">
      <c r="A29" s="612"/>
      <c r="B29" s="612"/>
      <c r="C29" s="612"/>
      <c r="D29" s="612"/>
      <c r="E29" s="612"/>
      <c r="F29" s="612"/>
    </row>
  </sheetData>
  <sheetProtection algorithmName="SHA-512" hashValue="5kbTrZiPCZNzZ+P/DiV/QPDais9pfWpOOvioSmhMhyjQjmhxl0s7MO3ZgbYp8Z+Z3AKhmu8GfcvgT+ry0/Of5w==" saltValue="rcrkyJCXXRu7hudWu3Av3w==" spinCount="100000" sheet="1" objects="1" scenarios="1"/>
  <hyperlinks>
    <hyperlink ref="A1" r:id="rId1" location="Introduction!A1" display="&lt; Index" xr:uid="{7B0AD0AA-971C-486C-B5FB-3269FF8B8901}"/>
  </hyperlinks>
  <pageMargins left="0.70866141732283472" right="0.70866141732283472" top="0.74803149606299213" bottom="0.74803149606299213" header="0.31496062992125984" footer="0.31496062992125984"/>
  <pageSetup paperSize="9" orientation="portrait" r:id="rId2"/>
  <headerFooter scaleWithDoc="0">
    <oddFooter>&amp;L&amp;9Dexus 2023 Sustainability Data Pack</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7FEE-4073-4672-BA49-7D5A5E11E66B}">
  <sheetPr codeName="Sheet17">
    <tabColor theme="8" tint="0.39997558519241921"/>
    <pageSetUpPr fitToPage="1"/>
  </sheetPr>
  <dimension ref="A1:H48"/>
  <sheetViews>
    <sheetView showGridLines="0" workbookViewId="0"/>
  </sheetViews>
  <sheetFormatPr defaultRowHeight="14.25" x14ac:dyDescent="0.2"/>
  <cols>
    <col min="1" max="1" width="54.625" customWidth="1"/>
    <col min="2" max="2" width="11" customWidth="1"/>
    <col min="3" max="3" width="12" style="27" customWidth="1"/>
    <col min="4" max="8" width="12" customWidth="1"/>
  </cols>
  <sheetData>
    <row r="1" spans="1:8" x14ac:dyDescent="0.2">
      <c r="A1" s="314" t="s">
        <v>20</v>
      </c>
      <c r="B1" s="659"/>
    </row>
    <row r="4" spans="1:8" ht="20.25" thickBot="1" x14ac:dyDescent="0.35">
      <c r="A4" s="120" t="s">
        <v>496</v>
      </c>
      <c r="B4" s="49"/>
    </row>
    <row r="5" spans="1:8" ht="20.25" thickTop="1" x14ac:dyDescent="0.3">
      <c r="A5" s="49"/>
      <c r="B5" s="49"/>
    </row>
    <row r="6" spans="1:8" ht="15" x14ac:dyDescent="0.25">
      <c r="A6" s="51" t="s">
        <v>497</v>
      </c>
      <c r="B6" s="51"/>
    </row>
    <row r="7" spans="1:8" ht="15" x14ac:dyDescent="0.25">
      <c r="A7" s="51"/>
      <c r="B7" s="51"/>
    </row>
    <row r="8" spans="1:8" s="5" customFormat="1" ht="19.5" customHeight="1" x14ac:dyDescent="0.2">
      <c r="A8" s="425" t="s">
        <v>497</v>
      </c>
      <c r="B8" s="425"/>
      <c r="C8" s="426" t="s">
        <v>23</v>
      </c>
      <c r="D8" s="426" t="s">
        <v>24</v>
      </c>
      <c r="E8" s="426" t="s">
        <v>25</v>
      </c>
      <c r="F8" s="426" t="s">
        <v>26</v>
      </c>
      <c r="G8" s="426" t="s">
        <v>27</v>
      </c>
      <c r="H8" s="426" t="s">
        <v>28</v>
      </c>
    </row>
    <row r="9" spans="1:8" s="5" customFormat="1" ht="19.5" customHeight="1" x14ac:dyDescent="0.2">
      <c r="A9" s="414" t="s">
        <v>498</v>
      </c>
      <c r="B9" s="414"/>
      <c r="C9" s="417">
        <v>111</v>
      </c>
      <c r="D9" s="417">
        <v>96</v>
      </c>
      <c r="E9" s="417">
        <v>175</v>
      </c>
      <c r="F9" s="417">
        <v>94</v>
      </c>
      <c r="G9" s="417">
        <v>90</v>
      </c>
      <c r="H9" s="417">
        <v>59</v>
      </c>
    </row>
    <row r="10" spans="1:8" s="5" customFormat="1" ht="19.5" customHeight="1" x14ac:dyDescent="0.2">
      <c r="A10" s="414" t="s">
        <v>499</v>
      </c>
      <c r="B10" s="414"/>
      <c r="C10" s="417">
        <v>45</v>
      </c>
      <c r="D10" s="417">
        <v>38</v>
      </c>
      <c r="E10" s="417">
        <v>37</v>
      </c>
      <c r="F10" s="417">
        <v>44</v>
      </c>
      <c r="G10" s="417">
        <v>38</v>
      </c>
      <c r="H10" s="450">
        <v>59.8</v>
      </c>
    </row>
    <row r="11" spans="1:8" s="5" customFormat="1" ht="19.5" customHeight="1" x14ac:dyDescent="0.2">
      <c r="A11" s="414" t="s">
        <v>500</v>
      </c>
      <c r="B11" s="414"/>
      <c r="C11" s="417">
        <v>67</v>
      </c>
      <c r="D11" s="417">
        <v>66</v>
      </c>
      <c r="E11" s="417">
        <v>51</v>
      </c>
      <c r="F11" s="417">
        <v>66</v>
      </c>
      <c r="G11" s="417">
        <v>75</v>
      </c>
      <c r="H11" s="417">
        <v>54</v>
      </c>
    </row>
    <row r="12" spans="1:8" s="5" customFormat="1" ht="19.5" customHeight="1" x14ac:dyDescent="0.2">
      <c r="A12" s="425" t="s">
        <v>501</v>
      </c>
      <c r="B12" s="425"/>
      <c r="C12" s="426"/>
      <c r="D12" s="426"/>
      <c r="E12" s="426"/>
      <c r="F12" s="426"/>
      <c r="G12" s="416"/>
      <c r="H12" s="416"/>
    </row>
    <row r="13" spans="1:8" s="5" customFormat="1" ht="19.5" customHeight="1" x14ac:dyDescent="0.2">
      <c r="A13" s="414" t="s">
        <v>502</v>
      </c>
      <c r="B13" s="414"/>
      <c r="C13" s="417"/>
      <c r="D13" s="417"/>
      <c r="E13" s="417"/>
      <c r="F13" s="417"/>
      <c r="G13" s="417"/>
      <c r="H13" s="417">
        <v>68</v>
      </c>
    </row>
    <row r="14" spans="1:8" s="5" customFormat="1" ht="19.5" customHeight="1" x14ac:dyDescent="0.2">
      <c r="A14" s="414" t="s">
        <v>503</v>
      </c>
      <c r="B14" s="414"/>
      <c r="C14" s="417"/>
      <c r="D14" s="417"/>
      <c r="E14" s="417"/>
      <c r="F14" s="417"/>
      <c r="G14" s="417"/>
      <c r="H14" s="417">
        <v>39</v>
      </c>
    </row>
    <row r="15" spans="1:8" s="5" customFormat="1" ht="19.5" customHeight="1" x14ac:dyDescent="0.2">
      <c r="A15" s="414" t="s">
        <v>504</v>
      </c>
      <c r="B15" s="414"/>
      <c r="C15" s="417"/>
      <c r="D15" s="417"/>
      <c r="E15" s="417"/>
      <c r="F15" s="417"/>
      <c r="G15" s="417"/>
      <c r="H15" s="417">
        <v>258</v>
      </c>
    </row>
    <row r="16" spans="1:8" s="5" customFormat="1" ht="19.5" customHeight="1" x14ac:dyDescent="0.2">
      <c r="A16" s="414" t="s">
        <v>1425</v>
      </c>
      <c r="B16" s="414"/>
      <c r="C16" s="417"/>
      <c r="D16" s="417"/>
      <c r="E16" s="417"/>
      <c r="F16" s="417"/>
      <c r="G16" s="417"/>
      <c r="H16" s="417">
        <v>35</v>
      </c>
    </row>
    <row r="17" spans="1:8" s="5" customFormat="1" ht="19.5" customHeight="1" x14ac:dyDescent="0.2">
      <c r="A17" s="415" t="s">
        <v>505</v>
      </c>
      <c r="B17" s="415"/>
      <c r="C17" s="418">
        <v>1190</v>
      </c>
      <c r="D17" s="418">
        <v>1163</v>
      </c>
      <c r="E17" s="418">
        <v>1150</v>
      </c>
      <c r="F17" s="418">
        <v>1357</v>
      </c>
      <c r="G17" s="418">
        <v>1415</v>
      </c>
      <c r="H17" s="418">
        <v>1308</v>
      </c>
    </row>
    <row r="18" spans="1:8" s="5" customFormat="1" ht="19.5" customHeight="1" x14ac:dyDescent="0.2">
      <c r="A18" s="415" t="s">
        <v>506</v>
      </c>
      <c r="B18" s="415"/>
      <c r="C18" s="418">
        <v>39</v>
      </c>
      <c r="D18" s="418">
        <v>41</v>
      </c>
      <c r="E18" s="418">
        <v>36</v>
      </c>
      <c r="F18" s="418">
        <v>43</v>
      </c>
      <c r="G18" s="418">
        <v>0.55000000000000004</v>
      </c>
      <c r="H18" s="418">
        <v>46</v>
      </c>
    </row>
    <row r="19" spans="1:8" s="5" customFormat="1" ht="19.5" customHeight="1" x14ac:dyDescent="0.2">
      <c r="A19" s="414" t="s">
        <v>507</v>
      </c>
      <c r="B19" s="414"/>
      <c r="C19" s="417">
        <v>35</v>
      </c>
      <c r="D19" s="417">
        <v>68</v>
      </c>
      <c r="E19" s="417">
        <v>70</v>
      </c>
      <c r="F19" s="417">
        <v>31</v>
      </c>
      <c r="G19" s="417">
        <v>11</v>
      </c>
      <c r="H19" s="417">
        <v>9</v>
      </c>
    </row>
    <row r="20" spans="1:8" s="5" customFormat="1" ht="28.5" customHeight="1" x14ac:dyDescent="0.2">
      <c r="A20" s="414" t="s">
        <v>508</v>
      </c>
      <c r="B20" s="414"/>
      <c r="C20" s="417">
        <v>26</v>
      </c>
      <c r="D20" s="417">
        <v>38</v>
      </c>
      <c r="E20" s="417">
        <v>53</v>
      </c>
      <c r="F20" s="417">
        <v>27</v>
      </c>
      <c r="G20" s="417">
        <v>2</v>
      </c>
      <c r="H20" s="417">
        <v>19</v>
      </c>
    </row>
    <row r="21" spans="1:8" s="5" customFormat="1" ht="19.5" customHeight="1" x14ac:dyDescent="0.2">
      <c r="A21" s="451" t="s">
        <v>509</v>
      </c>
      <c r="B21" s="451"/>
      <c r="C21" s="452"/>
      <c r="D21" s="452"/>
      <c r="E21" s="452"/>
      <c r="F21" s="452"/>
      <c r="G21" s="452"/>
      <c r="H21" s="452">
        <v>15</v>
      </c>
    </row>
    <row r="22" spans="1:8" x14ac:dyDescent="0.2">
      <c r="A22" s="7"/>
      <c r="B22" s="7"/>
    </row>
    <row r="23" spans="1:8" x14ac:dyDescent="0.2">
      <c r="A23" s="677" t="s">
        <v>510</v>
      </c>
      <c r="B23" s="677"/>
      <c r="C23" s="677"/>
      <c r="D23" s="677"/>
      <c r="E23" s="677"/>
      <c r="F23" s="677"/>
      <c r="G23" s="677"/>
      <c r="H23" s="677"/>
    </row>
    <row r="24" spans="1:8" x14ac:dyDescent="0.2">
      <c r="A24" s="1"/>
      <c r="B24" s="1"/>
    </row>
    <row r="25" spans="1:8" x14ac:dyDescent="0.2">
      <c r="A25" s="119" t="s">
        <v>265</v>
      </c>
      <c r="B25" s="119"/>
    </row>
    <row r="26" spans="1:8" ht="26.25" customHeight="1" x14ac:dyDescent="0.2">
      <c r="A26" s="677" t="s">
        <v>511</v>
      </c>
      <c r="B26" s="677"/>
      <c r="C26" s="677"/>
      <c r="D26" s="677"/>
      <c r="E26" s="677"/>
      <c r="F26" s="677"/>
      <c r="G26" s="677"/>
      <c r="H26" s="677"/>
    </row>
    <row r="27" spans="1:8" ht="26.25" customHeight="1" x14ac:dyDescent="0.2">
      <c r="A27" s="22"/>
      <c r="B27" s="22"/>
      <c r="C27" s="22"/>
      <c r="D27" s="22"/>
      <c r="E27" s="22"/>
      <c r="F27" s="22"/>
      <c r="G27" s="22"/>
      <c r="H27" s="22"/>
    </row>
    <row r="28" spans="1:8" ht="26.25" customHeight="1" x14ac:dyDescent="0.25">
      <c r="A28" s="51" t="s">
        <v>512</v>
      </c>
      <c r="B28" s="51"/>
      <c r="C28" s="22"/>
      <c r="D28" s="22"/>
      <c r="E28" s="22"/>
      <c r="F28" s="22"/>
      <c r="G28" s="22"/>
      <c r="H28" s="22"/>
    </row>
    <row r="29" spans="1:8" x14ac:dyDescent="0.2">
      <c r="A29" s="632"/>
      <c r="B29" s="632"/>
      <c r="C29" s="633"/>
      <c r="D29" s="612"/>
      <c r="E29" s="612"/>
      <c r="F29" s="612"/>
    </row>
    <row r="30" spans="1:8" s="5" customFormat="1" ht="22.5" customHeight="1" x14ac:dyDescent="0.2">
      <c r="A30" s="576" t="s">
        <v>512</v>
      </c>
      <c r="B30" s="577" t="s">
        <v>513</v>
      </c>
      <c r="C30" s="718" t="s">
        <v>514</v>
      </c>
      <c r="D30" s="718"/>
      <c r="E30" s="718"/>
      <c r="F30" s="718"/>
      <c r="G30" s="718"/>
      <c r="H30" s="718"/>
    </row>
    <row r="31" spans="1:8" s="5" customFormat="1" ht="31.5" customHeight="1" x14ac:dyDescent="0.2">
      <c r="A31" s="419" t="s">
        <v>515</v>
      </c>
      <c r="B31" s="420">
        <v>31</v>
      </c>
      <c r="C31" s="719" t="s">
        <v>516</v>
      </c>
      <c r="D31" s="719"/>
      <c r="E31" s="719"/>
      <c r="F31" s="719"/>
      <c r="G31" s="719"/>
      <c r="H31" s="719"/>
    </row>
    <row r="32" spans="1:8" s="5" customFormat="1" ht="14.25" customHeight="1" x14ac:dyDescent="0.2">
      <c r="A32" s="421" t="s">
        <v>517</v>
      </c>
      <c r="B32" s="422">
        <v>25</v>
      </c>
      <c r="C32" s="719" t="s">
        <v>518</v>
      </c>
      <c r="D32" s="719"/>
      <c r="E32" s="719"/>
      <c r="F32" s="719"/>
      <c r="G32" s="719"/>
      <c r="H32" s="421"/>
    </row>
    <row r="33" spans="1:8" s="5" customFormat="1" ht="31.5" customHeight="1" x14ac:dyDescent="0.2">
      <c r="A33" s="421" t="s">
        <v>519</v>
      </c>
      <c r="B33" s="422">
        <v>8</v>
      </c>
      <c r="C33" s="719" t="s">
        <v>520</v>
      </c>
      <c r="D33" s="719"/>
      <c r="E33" s="719"/>
      <c r="F33" s="719"/>
      <c r="G33" s="719"/>
      <c r="H33" s="719"/>
    </row>
    <row r="34" spans="1:8" s="5" customFormat="1" ht="15.95" customHeight="1" x14ac:dyDescent="0.2">
      <c r="A34" s="421" t="s">
        <v>523</v>
      </c>
      <c r="B34" s="422">
        <v>5</v>
      </c>
      <c r="C34" s="719" t="s">
        <v>518</v>
      </c>
      <c r="D34" s="719"/>
      <c r="E34" s="719"/>
      <c r="F34" s="719"/>
      <c r="G34" s="719"/>
      <c r="H34" s="719"/>
    </row>
    <row r="35" spans="1:8" s="5" customFormat="1" ht="15.95" customHeight="1" x14ac:dyDescent="0.2">
      <c r="A35" s="421" t="s">
        <v>6</v>
      </c>
      <c r="B35" s="422">
        <v>5</v>
      </c>
      <c r="C35" s="719" t="s">
        <v>526</v>
      </c>
      <c r="D35" s="719"/>
      <c r="E35" s="719"/>
      <c r="F35" s="719"/>
      <c r="G35" s="719"/>
      <c r="H35" s="719"/>
    </row>
    <row r="36" spans="1:8" s="5" customFormat="1" ht="15.95" customHeight="1" x14ac:dyDescent="0.2">
      <c r="A36" s="421" t="s">
        <v>527</v>
      </c>
      <c r="B36" s="422">
        <v>4</v>
      </c>
      <c r="C36" s="719" t="s">
        <v>528</v>
      </c>
      <c r="D36" s="719"/>
      <c r="E36" s="719"/>
      <c r="F36" s="719"/>
      <c r="G36" s="719"/>
      <c r="H36" s="719"/>
    </row>
    <row r="37" spans="1:8" s="5" customFormat="1" ht="15.95" customHeight="1" x14ac:dyDescent="0.2">
      <c r="A37" s="421" t="s">
        <v>529</v>
      </c>
      <c r="B37" s="422">
        <v>4</v>
      </c>
      <c r="C37" s="719" t="s">
        <v>522</v>
      </c>
      <c r="D37" s="719"/>
      <c r="E37" s="719"/>
      <c r="F37" s="719"/>
      <c r="G37" s="719"/>
      <c r="H37" s="719"/>
    </row>
    <row r="38" spans="1:8" s="5" customFormat="1" ht="15.95" customHeight="1" x14ac:dyDescent="0.2">
      <c r="A38" s="421" t="s">
        <v>524</v>
      </c>
      <c r="B38" s="422">
        <v>4</v>
      </c>
      <c r="C38" s="719" t="s">
        <v>525</v>
      </c>
      <c r="D38" s="719"/>
      <c r="E38" s="719"/>
      <c r="F38" s="719"/>
      <c r="G38" s="719"/>
      <c r="H38" s="719"/>
    </row>
    <row r="39" spans="1:8" s="5" customFormat="1" ht="15.95" customHeight="1" x14ac:dyDescent="0.2">
      <c r="A39" s="421" t="s">
        <v>521</v>
      </c>
      <c r="B39" s="422">
        <v>4</v>
      </c>
      <c r="C39" s="719" t="s">
        <v>522</v>
      </c>
      <c r="D39" s="719"/>
      <c r="E39" s="719"/>
      <c r="F39" s="719"/>
      <c r="G39" s="719"/>
      <c r="H39" s="719"/>
    </row>
    <row r="40" spans="1:8" s="5" customFormat="1" ht="15.95" customHeight="1" x14ac:dyDescent="0.2">
      <c r="A40" s="421" t="s">
        <v>530</v>
      </c>
      <c r="B40" s="422">
        <v>3</v>
      </c>
      <c r="C40" s="719" t="s">
        <v>522</v>
      </c>
      <c r="D40" s="719"/>
      <c r="E40" s="719"/>
      <c r="F40" s="719"/>
      <c r="G40" s="719"/>
      <c r="H40" s="719"/>
    </row>
    <row r="41" spans="1:8" s="5" customFormat="1" ht="27.75" customHeight="1" x14ac:dyDescent="0.2">
      <c r="A41" s="421" t="s">
        <v>532</v>
      </c>
      <c r="B41" s="422">
        <v>2</v>
      </c>
      <c r="C41" s="719" t="s">
        <v>533</v>
      </c>
      <c r="D41" s="719"/>
      <c r="E41" s="719"/>
      <c r="F41" s="719"/>
      <c r="G41" s="719"/>
      <c r="H41" s="719"/>
    </row>
    <row r="42" spans="1:8" s="5" customFormat="1" ht="27.75" customHeight="1" x14ac:dyDescent="0.2">
      <c r="A42" s="421" t="s">
        <v>7</v>
      </c>
      <c r="B42" s="422">
        <v>2</v>
      </c>
      <c r="C42" s="421" t="s">
        <v>534</v>
      </c>
      <c r="D42" s="421"/>
      <c r="E42" s="421"/>
      <c r="F42" s="421"/>
      <c r="G42" s="421"/>
      <c r="H42" s="421"/>
    </row>
    <row r="43" spans="1:8" s="5" customFormat="1" ht="15.95" customHeight="1" x14ac:dyDescent="0.2">
      <c r="A43" s="421" t="s">
        <v>531</v>
      </c>
      <c r="B43" s="422">
        <v>1</v>
      </c>
      <c r="C43" s="719" t="s">
        <v>522</v>
      </c>
      <c r="D43" s="719"/>
      <c r="E43" s="719"/>
      <c r="F43" s="719"/>
      <c r="G43" s="719"/>
      <c r="H43" s="719"/>
    </row>
    <row r="44" spans="1:8" s="5" customFormat="1" ht="15.95" customHeight="1" x14ac:dyDescent="0.2">
      <c r="A44" s="423" t="s">
        <v>282</v>
      </c>
      <c r="B44" s="424">
        <v>2</v>
      </c>
      <c r="C44" s="720"/>
      <c r="D44" s="720"/>
      <c r="E44" s="720"/>
      <c r="F44" s="720"/>
      <c r="G44" s="720"/>
      <c r="H44" s="720"/>
    </row>
    <row r="45" spans="1:8" x14ac:dyDescent="0.2">
      <c r="A45" s="2"/>
      <c r="B45" s="2"/>
    </row>
    <row r="46" spans="1:8" x14ac:dyDescent="0.2">
      <c r="A46" s="119" t="s">
        <v>265</v>
      </c>
      <c r="B46" s="119"/>
    </row>
    <row r="47" spans="1:8" ht="55.5" customHeight="1" x14ac:dyDescent="0.2">
      <c r="A47" s="677" t="s">
        <v>535</v>
      </c>
      <c r="B47" s="677"/>
      <c r="C47" s="677"/>
      <c r="D47" s="677"/>
      <c r="E47" s="677"/>
      <c r="F47" s="677"/>
      <c r="G47" s="677"/>
      <c r="H47" s="677"/>
    </row>
    <row r="48" spans="1:8" x14ac:dyDescent="0.2">
      <c r="A48" s="2"/>
      <c r="B48" s="2"/>
    </row>
  </sheetData>
  <sheetProtection algorithmName="SHA-512" hashValue="LVljHiOonSJSOkBqj4DhEMTu1P0fY6rVvOFuJAjJwNT9ki0GRK82qV8v+143VwZ95R9Yhuq5xIeamOt5j3u3/Q==" saltValue="WRnRXXpGd67XXyiGBj16zQ==" spinCount="100000" sheet="1" objects="1" scenarios="1"/>
  <mergeCells count="17">
    <mergeCell ref="A23:H23"/>
    <mergeCell ref="A47:H47"/>
    <mergeCell ref="A26:H26"/>
    <mergeCell ref="C30:H30"/>
    <mergeCell ref="C31:H31"/>
    <mergeCell ref="C32:G32"/>
    <mergeCell ref="C33:H33"/>
    <mergeCell ref="C39:H39"/>
    <mergeCell ref="C34:H34"/>
    <mergeCell ref="C43:H43"/>
    <mergeCell ref="C41:H41"/>
    <mergeCell ref="C44:H44"/>
    <mergeCell ref="C38:H38"/>
    <mergeCell ref="C35:H35"/>
    <mergeCell ref="C36:H36"/>
    <mergeCell ref="C37:H37"/>
    <mergeCell ref="C40:H40"/>
  </mergeCells>
  <hyperlinks>
    <hyperlink ref="A1" location="Introduction!A1" display="&lt; Home" xr:uid="{E184F818-6C9A-4DA6-9303-5503A4DBFA9B}"/>
  </hyperlinks>
  <pageMargins left="0.70866141732283472" right="0.70866141732283472" top="0.74803149606299213" bottom="0.74803149606299213" header="0.31496062992125984" footer="0.31496062992125984"/>
  <pageSetup paperSize="9" scale="58" orientation="portrait" r:id="rId1"/>
  <headerFooter scaleWithDoc="0">
    <oddFooter>&amp;L&amp;9Dexus 2023 Sustainability Data Pack</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49E70-D75E-4DC7-83BA-27515CDADDFF}">
  <sheetPr codeName="Sheet18">
    <tabColor theme="8" tint="0.39997558519241921"/>
    <pageSetUpPr fitToPage="1"/>
  </sheetPr>
  <dimension ref="A1:H75"/>
  <sheetViews>
    <sheetView showGridLines="0" workbookViewId="0"/>
  </sheetViews>
  <sheetFormatPr defaultRowHeight="14.25" x14ac:dyDescent="0.2"/>
  <cols>
    <col min="1" max="1" width="54.625" customWidth="1"/>
    <col min="2" max="2" width="11" customWidth="1"/>
    <col min="3" max="8" width="12" customWidth="1"/>
  </cols>
  <sheetData>
    <row r="1" spans="1:8" x14ac:dyDescent="0.2">
      <c r="A1" s="314" t="s">
        <v>20</v>
      </c>
      <c r="B1" s="659"/>
    </row>
    <row r="4" spans="1:8" ht="20.25" thickBot="1" x14ac:dyDescent="0.35">
      <c r="A4" s="120" t="s">
        <v>536</v>
      </c>
      <c r="B4" s="49"/>
    </row>
    <row r="5" spans="1:8" ht="20.25" thickTop="1" x14ac:dyDescent="0.3">
      <c r="A5" s="49"/>
      <c r="B5" s="49"/>
    </row>
    <row r="6" spans="1:8" ht="15" x14ac:dyDescent="0.2">
      <c r="A6" s="50" t="s">
        <v>537</v>
      </c>
      <c r="B6" s="50"/>
    </row>
    <row r="7" spans="1:8" ht="15" x14ac:dyDescent="0.2">
      <c r="A7" s="50"/>
      <c r="B7" s="50"/>
    </row>
    <row r="8" spans="1:8" s="5" customFormat="1" ht="18" customHeight="1" x14ac:dyDescent="0.2">
      <c r="A8" s="425"/>
      <c r="B8" s="425"/>
      <c r="C8" s="426" t="s">
        <v>23</v>
      </c>
      <c r="D8" s="426" t="s">
        <v>24</v>
      </c>
      <c r="E8" s="426" t="s">
        <v>25</v>
      </c>
      <c r="F8" s="426" t="s">
        <v>26</v>
      </c>
      <c r="G8" s="426" t="s">
        <v>27</v>
      </c>
      <c r="H8" s="426" t="s">
        <v>538</v>
      </c>
    </row>
    <row r="9" spans="1:8" s="5" customFormat="1" ht="18" customHeight="1" x14ac:dyDescent="0.2">
      <c r="A9" s="427" t="s">
        <v>539</v>
      </c>
      <c r="B9" s="427"/>
      <c r="C9" s="428"/>
      <c r="D9" s="428"/>
      <c r="E9" s="428"/>
      <c r="F9" s="428"/>
      <c r="G9" s="428"/>
      <c r="H9" s="428"/>
    </row>
    <row r="10" spans="1:8" s="5" customFormat="1" ht="19.5" customHeight="1" x14ac:dyDescent="0.2">
      <c r="A10" s="429" t="s">
        <v>540</v>
      </c>
      <c r="B10" s="429"/>
      <c r="C10" s="430">
        <v>296078</v>
      </c>
      <c r="D10" s="430">
        <v>263118</v>
      </c>
      <c r="E10" s="430">
        <v>455065</v>
      </c>
      <c r="F10" s="430">
        <v>196334</v>
      </c>
      <c r="G10" s="430">
        <v>353242</v>
      </c>
      <c r="H10" s="430">
        <v>278574</v>
      </c>
    </row>
    <row r="11" spans="1:8" s="5" customFormat="1" ht="19.5" customHeight="1" x14ac:dyDescent="0.2">
      <c r="A11" s="414" t="s">
        <v>541</v>
      </c>
      <c r="B11" s="414"/>
      <c r="C11" s="431">
        <v>74858</v>
      </c>
      <c r="D11" s="431">
        <v>147189</v>
      </c>
      <c r="E11" s="431">
        <v>44916</v>
      </c>
      <c r="F11" s="431">
        <v>21231</v>
      </c>
      <c r="G11" s="431">
        <v>58172</v>
      </c>
      <c r="H11" s="431">
        <v>57526</v>
      </c>
    </row>
    <row r="12" spans="1:8" s="5" customFormat="1" ht="19.5" customHeight="1" x14ac:dyDescent="0.2">
      <c r="A12" s="414" t="s">
        <v>542</v>
      </c>
      <c r="B12" s="414"/>
      <c r="C12" s="431">
        <v>626596</v>
      </c>
      <c r="D12" s="431">
        <v>794729</v>
      </c>
      <c r="E12" s="431">
        <v>632544</v>
      </c>
      <c r="F12" s="431">
        <v>614237</v>
      </c>
      <c r="G12" s="431">
        <v>253171</v>
      </c>
      <c r="H12" s="431">
        <v>1394</v>
      </c>
    </row>
    <row r="13" spans="1:8" s="5" customFormat="1" ht="19.5" customHeight="1" x14ac:dyDescent="0.2">
      <c r="A13" s="414" t="s">
        <v>543</v>
      </c>
      <c r="B13" s="414"/>
      <c r="C13" s="417" t="s">
        <v>41</v>
      </c>
      <c r="D13" s="417" t="s">
        <v>41</v>
      </c>
      <c r="E13" s="417" t="s">
        <v>41</v>
      </c>
      <c r="F13" s="417" t="s">
        <v>41</v>
      </c>
      <c r="G13" s="431">
        <v>144420</v>
      </c>
      <c r="H13" s="431">
        <v>145920</v>
      </c>
    </row>
    <row r="14" spans="1:8" s="5" customFormat="1" ht="19.5" customHeight="1" x14ac:dyDescent="0.2">
      <c r="A14" s="96" t="s">
        <v>544</v>
      </c>
      <c r="B14" s="415"/>
      <c r="C14" s="432" t="s">
        <v>41</v>
      </c>
      <c r="D14" s="432" t="s">
        <v>41</v>
      </c>
      <c r="E14" s="432" t="s">
        <v>41</v>
      </c>
      <c r="F14" s="432" t="s">
        <v>41</v>
      </c>
      <c r="G14" s="418" t="s">
        <v>41</v>
      </c>
      <c r="H14" s="418">
        <v>4922</v>
      </c>
    </row>
    <row r="15" spans="1:8" s="5" customFormat="1" ht="19.5" customHeight="1" x14ac:dyDescent="0.2">
      <c r="A15" s="415" t="s">
        <v>545</v>
      </c>
      <c r="B15" s="415"/>
      <c r="C15" s="432" t="s">
        <v>41</v>
      </c>
      <c r="D15" s="432" t="s">
        <v>41</v>
      </c>
      <c r="E15" s="432" t="s">
        <v>41</v>
      </c>
      <c r="F15" s="432" t="s">
        <v>41</v>
      </c>
      <c r="G15" s="418" t="s">
        <v>41</v>
      </c>
      <c r="H15" s="418">
        <v>149513</v>
      </c>
    </row>
    <row r="16" spans="1:8" s="5" customFormat="1" ht="19.5" customHeight="1" x14ac:dyDescent="0.2">
      <c r="A16" s="433" t="s">
        <v>546</v>
      </c>
      <c r="B16" s="433"/>
      <c r="C16" s="434">
        <v>997532</v>
      </c>
      <c r="D16" s="434">
        <v>1205035</v>
      </c>
      <c r="E16" s="434">
        <v>1132525</v>
      </c>
      <c r="F16" s="434">
        <v>831802</v>
      </c>
      <c r="G16" s="434">
        <v>809005</v>
      </c>
      <c r="H16" s="434">
        <v>637849</v>
      </c>
    </row>
    <row r="17" spans="1:8" s="5" customFormat="1" ht="12.75" x14ac:dyDescent="0.2">
      <c r="A17" s="435"/>
      <c r="B17" s="435"/>
      <c r="C17" s="436"/>
      <c r="D17" s="436"/>
      <c r="E17" s="436"/>
      <c r="F17" s="436"/>
      <c r="G17" s="436"/>
      <c r="H17" s="436"/>
    </row>
    <row r="18" spans="1:8" s="5" customFormat="1" ht="12.75" x14ac:dyDescent="0.2">
      <c r="A18" s="429"/>
      <c r="B18" s="429"/>
      <c r="C18" s="430"/>
      <c r="D18" s="430"/>
      <c r="E18" s="430"/>
      <c r="F18" s="430"/>
      <c r="G18" s="430"/>
      <c r="H18" s="430"/>
    </row>
    <row r="19" spans="1:8" s="5" customFormat="1" ht="16.5" customHeight="1" x14ac:dyDescent="0.2">
      <c r="A19" s="425"/>
      <c r="B19" s="425"/>
      <c r="C19" s="426" t="s">
        <v>23</v>
      </c>
      <c r="D19" s="426" t="s">
        <v>24</v>
      </c>
      <c r="E19" s="426" t="s">
        <v>25</v>
      </c>
      <c r="F19" s="426" t="s">
        <v>26</v>
      </c>
      <c r="G19" s="426" t="s">
        <v>27</v>
      </c>
      <c r="H19" s="426" t="s">
        <v>28</v>
      </c>
    </row>
    <row r="20" spans="1:8" s="5" customFormat="1" ht="16.5" customHeight="1" x14ac:dyDescent="0.2">
      <c r="A20" s="427" t="s">
        <v>547</v>
      </c>
      <c r="B20" s="427"/>
      <c r="C20" s="428"/>
      <c r="D20" s="428"/>
      <c r="E20" s="428"/>
      <c r="F20" s="428"/>
      <c r="G20" s="428"/>
      <c r="H20" s="428"/>
    </row>
    <row r="21" spans="1:8" s="5" customFormat="1" ht="20.25" customHeight="1" x14ac:dyDescent="0.2">
      <c r="A21" s="437" t="s">
        <v>548</v>
      </c>
      <c r="B21" s="437"/>
      <c r="C21" s="438">
        <v>878</v>
      </c>
      <c r="D21" s="439">
        <v>1711</v>
      </c>
      <c r="E21" s="438">
        <v>493</v>
      </c>
      <c r="F21" s="438">
        <v>220</v>
      </c>
      <c r="G21" s="438">
        <v>621</v>
      </c>
      <c r="H21" s="438">
        <v>592.79999999999995</v>
      </c>
    </row>
    <row r="22" spans="1:8" s="5" customFormat="1" ht="12" x14ac:dyDescent="0.2">
      <c r="A22" s="3"/>
      <c r="B22" s="3"/>
      <c r="C22" s="4"/>
      <c r="D22" s="9"/>
      <c r="E22" s="4"/>
      <c r="F22" s="4"/>
      <c r="G22" s="4"/>
      <c r="H22" s="4"/>
    </row>
    <row r="23" spans="1:8" s="8" customFormat="1" ht="12.75" x14ac:dyDescent="0.2">
      <c r="A23" s="677" t="s">
        <v>1244</v>
      </c>
      <c r="B23" s="677"/>
      <c r="C23" s="677"/>
      <c r="D23" s="677"/>
      <c r="E23" s="677"/>
      <c r="F23" s="677"/>
      <c r="G23" s="677"/>
      <c r="H23" s="677"/>
    </row>
    <row r="24" spans="1:8" s="8" customFormat="1" ht="30.75" customHeight="1" x14ac:dyDescent="0.2">
      <c r="A24" s="677" t="s">
        <v>549</v>
      </c>
      <c r="B24" s="677"/>
      <c r="C24" s="677"/>
      <c r="D24" s="677"/>
      <c r="E24" s="677"/>
      <c r="F24" s="677"/>
      <c r="G24" s="677"/>
      <c r="H24" s="677"/>
    </row>
    <row r="25" spans="1:8" x14ac:dyDescent="0.2">
      <c r="A25" s="53"/>
      <c r="B25" s="53"/>
      <c r="C25" s="6"/>
      <c r="D25" s="6"/>
      <c r="E25" s="6"/>
      <c r="F25" s="6"/>
      <c r="G25" s="6"/>
      <c r="H25" s="6"/>
    </row>
    <row r="26" spans="1:8" x14ac:dyDescent="0.2">
      <c r="A26" s="119" t="s">
        <v>550</v>
      </c>
      <c r="B26" s="119"/>
      <c r="C26" s="6"/>
      <c r="D26" s="6"/>
      <c r="E26" s="6"/>
      <c r="F26" s="6"/>
      <c r="G26" s="6"/>
      <c r="H26" s="6"/>
    </row>
    <row r="27" spans="1:8" x14ac:dyDescent="0.2">
      <c r="A27" s="119"/>
      <c r="B27" s="119"/>
      <c r="C27" s="6"/>
      <c r="D27" s="6"/>
      <c r="E27" s="6"/>
      <c r="F27" s="6"/>
      <c r="G27" s="6"/>
      <c r="H27" s="6"/>
    </row>
    <row r="28" spans="1:8" s="5" customFormat="1" ht="12.75" x14ac:dyDescent="0.2">
      <c r="A28" s="119" t="s">
        <v>551</v>
      </c>
      <c r="B28" s="119"/>
      <c r="C28" s="6"/>
      <c r="D28" s="6"/>
      <c r="E28" s="6"/>
      <c r="F28" s="6"/>
      <c r="G28" s="6"/>
      <c r="H28" s="6"/>
    </row>
    <row r="29" spans="1:8" s="5" customFormat="1" ht="12.75" x14ac:dyDescent="0.2">
      <c r="A29" s="631" t="s">
        <v>1452</v>
      </c>
      <c r="B29" s="631"/>
      <c r="C29" s="397"/>
      <c r="D29" s="397"/>
      <c r="E29" s="397"/>
      <c r="F29" s="397"/>
      <c r="G29" s="6"/>
      <c r="H29" s="6"/>
    </row>
    <row r="30" spans="1:8" s="5" customFormat="1" ht="27.75" customHeight="1" x14ac:dyDescent="0.2">
      <c r="A30" s="722" t="s">
        <v>552</v>
      </c>
      <c r="B30" s="722"/>
      <c r="C30" s="722"/>
      <c r="D30" s="722"/>
      <c r="E30" s="722"/>
      <c r="F30" s="722"/>
      <c r="G30" s="722"/>
      <c r="H30" s="722"/>
    </row>
    <row r="31" spans="1:8" s="5" customFormat="1" ht="12.75" x14ac:dyDescent="0.2">
      <c r="A31" s="413" t="s">
        <v>553</v>
      </c>
      <c r="B31" s="413"/>
      <c r="C31" s="6"/>
      <c r="D31" s="6"/>
      <c r="E31" s="6"/>
      <c r="F31" s="6"/>
      <c r="G31" s="6"/>
      <c r="H31" s="6"/>
    </row>
    <row r="32" spans="1:8" s="5" customFormat="1" ht="12.75" x14ac:dyDescent="0.2">
      <c r="A32" s="413" t="s">
        <v>554</v>
      </c>
      <c r="B32" s="413"/>
      <c r="C32" s="6"/>
      <c r="D32" s="6"/>
      <c r="E32" s="6"/>
      <c r="F32" s="6"/>
      <c r="G32" s="6"/>
      <c r="H32" s="6"/>
    </row>
    <row r="33" spans="1:8" s="5" customFormat="1" ht="12.75" x14ac:dyDescent="0.2">
      <c r="A33" s="413" t="s">
        <v>555</v>
      </c>
      <c r="B33" s="413"/>
      <c r="C33" s="6"/>
      <c r="D33" s="6"/>
      <c r="E33" s="6"/>
      <c r="F33" s="6"/>
      <c r="G33" s="6"/>
      <c r="H33" s="6"/>
    </row>
    <row r="34" spans="1:8" s="5" customFormat="1" ht="12.75" x14ac:dyDescent="0.2">
      <c r="A34" s="413" t="s">
        <v>556</v>
      </c>
      <c r="B34" s="413"/>
      <c r="C34" s="6"/>
      <c r="D34" s="6"/>
      <c r="E34" s="6"/>
      <c r="F34" s="6"/>
      <c r="G34" s="6"/>
      <c r="H34" s="6"/>
    </row>
    <row r="35" spans="1:8" s="5" customFormat="1" ht="6" customHeight="1" x14ac:dyDescent="0.2">
      <c r="A35" s="413"/>
      <c r="B35" s="413"/>
      <c r="C35" s="6"/>
      <c r="D35" s="6"/>
      <c r="E35" s="6"/>
      <c r="F35" s="6"/>
      <c r="G35" s="6"/>
      <c r="H35" s="6"/>
    </row>
    <row r="36" spans="1:8" s="5" customFormat="1" ht="23.25" customHeight="1" x14ac:dyDescent="0.2">
      <c r="A36" s="677" t="s">
        <v>557</v>
      </c>
      <c r="B36" s="677"/>
      <c r="C36" s="677"/>
      <c r="D36" s="677"/>
      <c r="E36" s="677"/>
      <c r="F36" s="677"/>
      <c r="G36" s="677"/>
      <c r="H36" s="677"/>
    </row>
    <row r="37" spans="1:8" x14ac:dyDescent="0.2">
      <c r="A37" s="25"/>
      <c r="B37" s="25"/>
      <c r="C37" s="6"/>
      <c r="D37" s="6"/>
      <c r="E37" s="6"/>
      <c r="F37" s="6"/>
      <c r="G37" s="6"/>
      <c r="H37" s="6"/>
    </row>
    <row r="38" spans="1:8" x14ac:dyDescent="0.2">
      <c r="A38" s="119" t="s">
        <v>558</v>
      </c>
      <c r="B38" s="119"/>
      <c r="C38" s="6"/>
      <c r="D38" s="6"/>
      <c r="E38" s="6"/>
      <c r="F38" s="6"/>
      <c r="G38" s="6"/>
      <c r="H38" s="6"/>
    </row>
    <row r="39" spans="1:8" s="5" customFormat="1" ht="21" customHeight="1" x14ac:dyDescent="0.2">
      <c r="A39" s="677" t="s">
        <v>559</v>
      </c>
      <c r="B39" s="677"/>
      <c r="C39" s="677"/>
      <c r="D39" s="677"/>
      <c r="E39" s="677"/>
      <c r="F39" s="677"/>
      <c r="G39" s="677"/>
      <c r="H39" s="677"/>
    </row>
    <row r="40" spans="1:8" s="5" customFormat="1" ht="12.75" x14ac:dyDescent="0.2">
      <c r="A40" s="119" t="s">
        <v>560</v>
      </c>
      <c r="B40" s="119"/>
      <c r="C40" s="6"/>
      <c r="D40" s="6"/>
      <c r="E40" s="6"/>
      <c r="F40" s="6"/>
      <c r="G40" s="6"/>
      <c r="H40" s="6"/>
    </row>
    <row r="41" spans="1:8" s="5" customFormat="1" ht="12.75" x14ac:dyDescent="0.2">
      <c r="A41" s="413" t="s">
        <v>561</v>
      </c>
      <c r="B41" s="413"/>
      <c r="C41" s="6"/>
      <c r="D41" s="6"/>
      <c r="E41" s="6"/>
      <c r="F41" s="6"/>
      <c r="G41" s="6"/>
      <c r="H41" s="6"/>
    </row>
    <row r="42" spans="1:8" s="5" customFormat="1" ht="12.75" x14ac:dyDescent="0.2">
      <c r="A42" s="413" t="s">
        <v>562</v>
      </c>
      <c r="B42" s="413"/>
      <c r="C42" s="6"/>
      <c r="D42" s="6"/>
      <c r="E42" s="6"/>
      <c r="F42" s="6"/>
      <c r="G42" s="6"/>
      <c r="H42" s="6"/>
    </row>
    <row r="43" spans="1:8" s="5" customFormat="1" ht="12.75" x14ac:dyDescent="0.2">
      <c r="A43" s="413" t="s">
        <v>563</v>
      </c>
      <c r="B43" s="413"/>
      <c r="C43" s="6"/>
      <c r="D43" s="6"/>
      <c r="E43" s="6"/>
      <c r="F43" s="6"/>
      <c r="G43" s="6"/>
      <c r="H43" s="6"/>
    </row>
    <row r="44" spans="1:8" x14ac:dyDescent="0.2">
      <c r="A44" s="413"/>
      <c r="B44" s="413"/>
      <c r="C44" s="6"/>
      <c r="D44" s="6"/>
      <c r="E44" s="6"/>
      <c r="F44" s="6"/>
      <c r="G44" s="6"/>
      <c r="H44" s="6"/>
    </row>
    <row r="45" spans="1:8" x14ac:dyDescent="0.2">
      <c r="A45" s="119" t="s">
        <v>564</v>
      </c>
      <c r="B45" s="119"/>
      <c r="C45" s="6"/>
      <c r="D45" s="6"/>
      <c r="E45" s="6"/>
      <c r="F45" s="6"/>
      <c r="G45" s="6"/>
      <c r="H45" s="6"/>
    </row>
    <row r="46" spans="1:8" x14ac:dyDescent="0.2">
      <c r="A46" s="119"/>
      <c r="B46" s="119"/>
      <c r="C46" s="6"/>
      <c r="D46" s="6"/>
      <c r="E46" s="6"/>
      <c r="F46" s="6"/>
      <c r="G46" s="6"/>
      <c r="H46" s="6"/>
    </row>
    <row r="47" spans="1:8" s="5" customFormat="1" ht="12.75" x14ac:dyDescent="0.2">
      <c r="A47" s="119" t="s">
        <v>565</v>
      </c>
      <c r="B47" s="119"/>
      <c r="C47" s="6"/>
      <c r="D47" s="6"/>
      <c r="E47" s="6"/>
      <c r="F47" s="6"/>
      <c r="G47" s="6"/>
      <c r="H47" s="6"/>
    </row>
    <row r="48" spans="1:8" s="5" customFormat="1" ht="12.75" x14ac:dyDescent="0.2">
      <c r="A48" s="413" t="s">
        <v>566</v>
      </c>
      <c r="B48" s="413"/>
      <c r="C48" s="6"/>
      <c r="D48" s="6"/>
      <c r="E48" s="6"/>
      <c r="F48" s="6"/>
      <c r="G48" s="6"/>
      <c r="H48" s="6"/>
    </row>
    <row r="49" spans="1:8" s="5" customFormat="1" ht="21" customHeight="1" x14ac:dyDescent="0.2">
      <c r="A49" s="413" t="s">
        <v>567</v>
      </c>
      <c r="B49" s="413"/>
      <c r="C49" s="6"/>
      <c r="D49" s="6"/>
      <c r="E49" s="6"/>
      <c r="F49" s="6"/>
      <c r="G49" s="6"/>
      <c r="H49" s="6"/>
    </row>
    <row r="50" spans="1:8" s="5" customFormat="1" ht="25.5" customHeight="1" x14ac:dyDescent="0.2">
      <c r="A50" s="677" t="s">
        <v>568</v>
      </c>
      <c r="B50" s="677"/>
      <c r="C50" s="677"/>
      <c r="D50" s="677"/>
      <c r="E50" s="677"/>
      <c r="F50" s="677"/>
      <c r="G50" s="677"/>
      <c r="H50" s="677"/>
    </row>
    <row r="51" spans="1:8" x14ac:dyDescent="0.2">
      <c r="A51" s="6"/>
      <c r="B51" s="6"/>
      <c r="C51" s="6"/>
      <c r="D51" s="6"/>
      <c r="E51" s="6"/>
      <c r="F51" s="6"/>
      <c r="G51" s="6"/>
      <c r="H51" s="6"/>
    </row>
    <row r="52" spans="1:8" x14ac:dyDescent="0.2">
      <c r="A52" s="323"/>
      <c r="B52" s="6"/>
      <c r="C52" s="6"/>
      <c r="D52" s="6"/>
      <c r="E52" s="6"/>
      <c r="F52" s="6"/>
      <c r="G52" s="6"/>
      <c r="H52" s="6"/>
    </row>
    <row r="53" spans="1:8" ht="32.25" customHeight="1" x14ac:dyDescent="0.2">
      <c r="A53" s="721"/>
      <c r="B53" s="721"/>
      <c r="C53" s="721"/>
      <c r="D53" s="721"/>
      <c r="E53" s="721"/>
      <c r="F53" s="721"/>
      <c r="G53" s="721"/>
      <c r="H53" s="721"/>
    </row>
    <row r="59" spans="1:8" x14ac:dyDescent="0.2">
      <c r="F59" s="26"/>
    </row>
    <row r="60" spans="1:8" x14ac:dyDescent="0.2">
      <c r="F60" s="26"/>
    </row>
    <row r="61" spans="1:8" x14ac:dyDescent="0.2">
      <c r="F61" s="26"/>
    </row>
    <row r="62" spans="1:8" x14ac:dyDescent="0.2">
      <c r="F62" s="26"/>
    </row>
    <row r="63" spans="1:8" x14ac:dyDescent="0.2">
      <c r="F63" s="26"/>
    </row>
    <row r="64" spans="1:8" x14ac:dyDescent="0.2">
      <c r="F64" s="26"/>
    </row>
    <row r="65" spans="1:6" x14ac:dyDescent="0.2">
      <c r="F65" s="26"/>
    </row>
    <row r="66" spans="1:6" x14ac:dyDescent="0.2">
      <c r="F66" s="26"/>
    </row>
    <row r="67" spans="1:6" x14ac:dyDescent="0.2">
      <c r="F67" s="26"/>
    </row>
    <row r="68" spans="1:6" x14ac:dyDescent="0.2">
      <c r="F68" s="26"/>
    </row>
    <row r="69" spans="1:6" x14ac:dyDescent="0.2">
      <c r="F69" s="26"/>
    </row>
    <row r="70" spans="1:6" x14ac:dyDescent="0.2">
      <c r="F70" s="26"/>
    </row>
    <row r="71" spans="1:6" x14ac:dyDescent="0.2">
      <c r="A71" s="26"/>
      <c r="B71" s="26"/>
      <c r="C71" s="26"/>
      <c r="D71" s="26"/>
      <c r="E71" s="26"/>
      <c r="F71" s="26"/>
    </row>
    <row r="72" spans="1:6" x14ac:dyDescent="0.2">
      <c r="A72" s="26"/>
      <c r="B72" s="26"/>
      <c r="C72" s="26"/>
      <c r="D72" s="26"/>
      <c r="E72" s="26"/>
      <c r="F72" s="26"/>
    </row>
    <row r="73" spans="1:6" x14ac:dyDescent="0.2">
      <c r="A73" s="26"/>
      <c r="B73" s="26"/>
      <c r="C73" s="26"/>
      <c r="D73" s="26"/>
      <c r="E73" s="26"/>
      <c r="F73" s="26"/>
    </row>
    <row r="74" spans="1:6" x14ac:dyDescent="0.2">
      <c r="A74" s="26"/>
      <c r="B74" s="26"/>
      <c r="C74" s="26"/>
      <c r="D74" s="26"/>
      <c r="E74" s="26"/>
      <c r="F74" s="26"/>
    </row>
    <row r="75" spans="1:6" x14ac:dyDescent="0.2">
      <c r="A75" s="26"/>
      <c r="B75" s="26"/>
      <c r="C75" s="26"/>
      <c r="D75" s="26"/>
      <c r="E75" s="26"/>
      <c r="F75" s="26"/>
    </row>
  </sheetData>
  <sheetProtection algorithmName="SHA-512" hashValue="s+CKZvZPC22zBtonA/n6+lTSkfzixdSJaGq5rSOfAG36VjaqOecJF9wIjWaq1fG5o7vE2GYjHUoHvnWaHo+KDw==" saltValue="q8r5VoTWYMNRxs1LPaypWw==" spinCount="100000" sheet="1" objects="1" scenarios="1"/>
  <mergeCells count="7">
    <mergeCell ref="A53:H53"/>
    <mergeCell ref="A23:H23"/>
    <mergeCell ref="A24:H24"/>
    <mergeCell ref="A36:H36"/>
    <mergeCell ref="A50:H50"/>
    <mergeCell ref="A39:H39"/>
    <mergeCell ref="A30:H30"/>
  </mergeCells>
  <hyperlinks>
    <hyperlink ref="A1" location="Introduction!A1" display="&lt; Home" xr:uid="{EE5C2692-4E37-4A7F-8C35-6E8B1DB0B03F}"/>
  </hyperlinks>
  <pageMargins left="0.70866141732283472" right="0.70866141732283472" top="0.74803149606299213" bottom="0.74803149606299213" header="0.31496062992125984" footer="0.31496062992125984"/>
  <pageSetup paperSize="9" scale="58" orientation="portrait" r:id="rId1"/>
  <headerFooter scaleWithDoc="0">
    <oddFooter>&amp;L&amp;9Dexus 2023 Sustainability Data Pack</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A38E7-BCF8-4D32-BB6B-41C419BCAEC1}">
  <sheetPr codeName="Sheet19">
    <tabColor theme="9" tint="-0.249977111117893"/>
    <pageSetUpPr fitToPage="1"/>
  </sheetPr>
  <dimension ref="A1:F55"/>
  <sheetViews>
    <sheetView showGridLines="0" zoomScaleNormal="100" workbookViewId="0"/>
  </sheetViews>
  <sheetFormatPr defaultRowHeight="14.25" x14ac:dyDescent="0.2"/>
  <cols>
    <col min="1" max="1" width="46.875" customWidth="1"/>
    <col min="2" max="2" width="73.75" customWidth="1"/>
  </cols>
  <sheetData>
    <row r="1" spans="1:2" x14ac:dyDescent="0.2">
      <c r="A1" s="314" t="s">
        <v>20</v>
      </c>
      <c r="B1" s="659"/>
    </row>
    <row r="4" spans="1:2" ht="20.25" thickBot="1" x14ac:dyDescent="0.35">
      <c r="A4" s="40" t="s">
        <v>4</v>
      </c>
    </row>
    <row r="5" spans="1:2" ht="15" thickTop="1" x14ac:dyDescent="0.2">
      <c r="A5" s="289"/>
      <c r="B5" s="289"/>
    </row>
    <row r="6" spans="1:2" ht="19.350000000000001" customHeight="1" x14ac:dyDescent="0.25">
      <c r="A6" s="135" t="s">
        <v>569</v>
      </c>
      <c r="B6" s="6"/>
    </row>
    <row r="7" spans="1:2" x14ac:dyDescent="0.2">
      <c r="A7" s="443"/>
      <c r="B7" s="443"/>
    </row>
    <row r="8" spans="1:2" ht="126.75" customHeight="1" x14ac:dyDescent="0.2">
      <c r="A8" s="675" t="s">
        <v>570</v>
      </c>
      <c r="B8" s="675"/>
    </row>
    <row r="11" spans="1:2" ht="15" x14ac:dyDescent="0.25">
      <c r="A11" s="135" t="s">
        <v>1435</v>
      </c>
    </row>
    <row r="13" spans="1:2" ht="21.75" customHeight="1" x14ac:dyDescent="0.2">
      <c r="A13" s="440" t="s">
        <v>571</v>
      </c>
      <c r="B13" s="440" t="s">
        <v>572</v>
      </c>
    </row>
    <row r="14" spans="1:2" ht="75.75" customHeight="1" x14ac:dyDescent="0.2">
      <c r="A14" s="441" t="s">
        <v>573</v>
      </c>
      <c r="B14" s="723" t="s">
        <v>574</v>
      </c>
    </row>
    <row r="15" spans="1:2" ht="15.75" customHeight="1" x14ac:dyDescent="0.2">
      <c r="A15" s="444" t="s">
        <v>575</v>
      </c>
      <c r="B15" s="724"/>
    </row>
    <row r="16" spans="1:2" ht="130.5" customHeight="1" x14ac:dyDescent="0.2">
      <c r="A16" s="444" t="s">
        <v>576</v>
      </c>
      <c r="B16" s="724"/>
    </row>
    <row r="17" spans="1:6" ht="36.75" customHeight="1" x14ac:dyDescent="0.2">
      <c r="A17" s="442" t="s">
        <v>577</v>
      </c>
      <c r="B17" s="723" t="s">
        <v>578</v>
      </c>
    </row>
    <row r="18" spans="1:6" ht="18" customHeight="1" x14ac:dyDescent="0.2">
      <c r="A18" s="444" t="s">
        <v>579</v>
      </c>
      <c r="B18" s="724"/>
    </row>
    <row r="19" spans="1:6" ht="60.75" customHeight="1" x14ac:dyDescent="0.2">
      <c r="A19" s="445" t="s">
        <v>580</v>
      </c>
      <c r="B19" s="725"/>
    </row>
    <row r="20" spans="1:6" ht="18.75" customHeight="1" x14ac:dyDescent="0.2">
      <c r="A20" s="289"/>
      <c r="B20" s="289"/>
    </row>
    <row r="21" spans="1:6" ht="18.75" customHeight="1" x14ac:dyDescent="0.2">
      <c r="A21" s="289"/>
      <c r="B21" s="289"/>
    </row>
    <row r="22" spans="1:6" ht="15" x14ac:dyDescent="0.25">
      <c r="A22" s="51" t="s">
        <v>581</v>
      </c>
      <c r="B22" s="289"/>
    </row>
    <row r="23" spans="1:6" ht="246.75" customHeight="1" x14ac:dyDescent="0.2">
      <c r="A23" s="677" t="s">
        <v>582</v>
      </c>
      <c r="B23" s="677"/>
    </row>
    <row r="24" spans="1:6" x14ac:dyDescent="0.2">
      <c r="A24" s="6"/>
      <c r="B24" s="6"/>
    </row>
    <row r="25" spans="1:6" x14ac:dyDescent="0.2">
      <c r="A25" s="6"/>
      <c r="B25" s="6"/>
    </row>
    <row r="26" spans="1:6" x14ac:dyDescent="0.2">
      <c r="A26" s="6"/>
      <c r="B26" s="6"/>
    </row>
    <row r="27" spans="1:6" x14ac:dyDescent="0.2">
      <c r="A27" s="129" t="s">
        <v>583</v>
      </c>
      <c r="B27" s="6"/>
    </row>
    <row r="28" spans="1:6" x14ac:dyDescent="0.2">
      <c r="A28" s="6"/>
      <c r="B28" s="6"/>
    </row>
    <row r="29" spans="1:6" ht="19.5" customHeight="1" x14ac:dyDescent="0.2">
      <c r="A29" s="630" t="s">
        <v>368</v>
      </c>
      <c r="B29" s="630" t="s">
        <v>369</v>
      </c>
      <c r="C29" s="612"/>
      <c r="D29" s="612"/>
      <c r="E29" s="612"/>
      <c r="F29" s="612"/>
    </row>
    <row r="30" spans="1:6" ht="21" customHeight="1" x14ac:dyDescent="0.2">
      <c r="A30" s="261" t="s">
        <v>584</v>
      </c>
      <c r="B30" s="261" t="s">
        <v>585</v>
      </c>
    </row>
    <row r="31" spans="1:6" ht="59.25" customHeight="1" x14ac:dyDescent="0.2">
      <c r="A31" s="261" t="s">
        <v>586</v>
      </c>
      <c r="B31" s="261" t="s">
        <v>587</v>
      </c>
    </row>
    <row r="32" spans="1:6" ht="27.75" customHeight="1" x14ac:dyDescent="0.2">
      <c r="A32" s="261" t="s">
        <v>588</v>
      </c>
      <c r="B32" s="261" t="s">
        <v>589</v>
      </c>
    </row>
    <row r="33" spans="1:2" ht="33.75" customHeight="1" x14ac:dyDescent="0.2">
      <c r="A33" s="261" t="s">
        <v>590</v>
      </c>
      <c r="B33" s="261" t="s">
        <v>591</v>
      </c>
    </row>
    <row r="34" spans="1:2" ht="25.5" customHeight="1" x14ac:dyDescent="0.2">
      <c r="A34" s="261" t="s">
        <v>592</v>
      </c>
      <c r="B34" s="261" t="s">
        <v>593</v>
      </c>
    </row>
    <row r="35" spans="1:2" ht="25.5" x14ac:dyDescent="0.2">
      <c r="A35" s="261" t="s">
        <v>594</v>
      </c>
      <c r="B35" s="261" t="s">
        <v>595</v>
      </c>
    </row>
    <row r="36" spans="1:2" x14ac:dyDescent="0.2">
      <c r="A36" s="261" t="s">
        <v>596</v>
      </c>
      <c r="B36" s="261" t="s">
        <v>597</v>
      </c>
    </row>
    <row r="37" spans="1:2" ht="24.75" customHeight="1" x14ac:dyDescent="0.2">
      <c r="A37" s="261" t="s">
        <v>598</v>
      </c>
      <c r="B37" s="261" t="s">
        <v>599</v>
      </c>
    </row>
    <row r="38" spans="1:2" ht="24.75" customHeight="1" x14ac:dyDescent="0.2">
      <c r="A38" s="261" t="s">
        <v>600</v>
      </c>
      <c r="B38" s="261" t="s">
        <v>601</v>
      </c>
    </row>
    <row r="39" spans="1:2" ht="60.75" customHeight="1" x14ac:dyDescent="0.2">
      <c r="A39" s="261" t="s">
        <v>602</v>
      </c>
      <c r="B39" s="261" t="s">
        <v>603</v>
      </c>
    </row>
    <row r="40" spans="1:2" ht="38.25" customHeight="1" x14ac:dyDescent="0.2">
      <c r="A40" s="261" t="s">
        <v>604</v>
      </c>
      <c r="B40" s="261" t="s">
        <v>605</v>
      </c>
    </row>
    <row r="41" spans="1:2" ht="21" customHeight="1" x14ac:dyDescent="0.2">
      <c r="A41" s="261" t="s">
        <v>606</v>
      </c>
      <c r="B41" s="261" t="s">
        <v>607</v>
      </c>
    </row>
    <row r="42" spans="1:2" ht="21" customHeight="1" x14ac:dyDescent="0.2">
      <c r="A42" s="261" t="s">
        <v>608</v>
      </c>
      <c r="B42" s="261" t="s">
        <v>609</v>
      </c>
    </row>
    <row r="43" spans="1:2" ht="30.75" customHeight="1" x14ac:dyDescent="0.2">
      <c r="A43" s="261" t="s">
        <v>610</v>
      </c>
      <c r="B43" s="261" t="s">
        <v>611</v>
      </c>
    </row>
    <row r="44" spans="1:2" ht="23.25" customHeight="1" x14ac:dyDescent="0.2">
      <c r="A44" s="261" t="s">
        <v>612</v>
      </c>
      <c r="B44" s="261" t="s">
        <v>613</v>
      </c>
    </row>
    <row r="45" spans="1:2" ht="69" customHeight="1" x14ac:dyDescent="0.2">
      <c r="A45" s="261" t="s">
        <v>614</v>
      </c>
      <c r="B45" s="261" t="s">
        <v>615</v>
      </c>
    </row>
    <row r="46" spans="1:2" ht="29.25" customHeight="1" x14ac:dyDescent="0.2">
      <c r="A46" s="261" t="s">
        <v>616</v>
      </c>
      <c r="B46" s="261" t="s">
        <v>617</v>
      </c>
    </row>
    <row r="47" spans="1:2" ht="23.25" customHeight="1" x14ac:dyDescent="0.2">
      <c r="A47" s="261" t="s">
        <v>618</v>
      </c>
      <c r="B47" s="261" t="s">
        <v>619</v>
      </c>
    </row>
    <row r="48" spans="1:2" ht="23.25" customHeight="1" x14ac:dyDescent="0.2">
      <c r="A48" s="261" t="s">
        <v>620</v>
      </c>
      <c r="B48" s="261" t="s">
        <v>621</v>
      </c>
    </row>
    <row r="49" spans="1:2" ht="29.25" customHeight="1" x14ac:dyDescent="0.2">
      <c r="A49" s="261" t="s">
        <v>1447</v>
      </c>
      <c r="B49" s="261" t="s">
        <v>622</v>
      </c>
    </row>
    <row r="50" spans="1:2" ht="23.25" customHeight="1" x14ac:dyDescent="0.2">
      <c r="A50" s="261" t="s">
        <v>623</v>
      </c>
      <c r="B50" s="261" t="s">
        <v>624</v>
      </c>
    </row>
    <row r="51" spans="1:2" ht="23.25" customHeight="1" x14ac:dyDescent="0.2">
      <c r="A51" s="261" t="s">
        <v>625</v>
      </c>
      <c r="B51" s="261" t="s">
        <v>626</v>
      </c>
    </row>
    <row r="52" spans="1:2" ht="30" customHeight="1" x14ac:dyDescent="0.2">
      <c r="A52" s="261" t="s">
        <v>627</v>
      </c>
      <c r="B52" s="261" t="s">
        <v>628</v>
      </c>
    </row>
    <row r="53" spans="1:2" ht="41.25" customHeight="1" x14ac:dyDescent="0.2">
      <c r="A53" s="261" t="s">
        <v>629</v>
      </c>
      <c r="B53" s="261" t="s">
        <v>630</v>
      </c>
    </row>
    <row r="54" spans="1:2" ht="42" customHeight="1" x14ac:dyDescent="0.2">
      <c r="A54" s="261" t="s">
        <v>631</v>
      </c>
      <c r="B54" s="261" t="s">
        <v>632</v>
      </c>
    </row>
    <row r="55" spans="1:2" x14ac:dyDescent="0.2">
      <c r="A55" s="6"/>
      <c r="B55" s="6"/>
    </row>
  </sheetData>
  <sheetProtection algorithmName="SHA-512" hashValue="H9UdCq0t1bcHEAP/P2xtPkIPR6LMuDPen8/RnFKv2Rvukh1+dD6xoOy/vC0SRCYNOTYwSn6205ofvlfbw5jKow==" saltValue="/hErDfWl+bITulqs/Anr0w==" spinCount="100000" sheet="1" objects="1" scenarios="1"/>
  <mergeCells count="4">
    <mergeCell ref="A8:B8"/>
    <mergeCell ref="A23:B23"/>
    <mergeCell ref="B14:B16"/>
    <mergeCell ref="B17:B19"/>
  </mergeCells>
  <hyperlinks>
    <hyperlink ref="A1" r:id="rId1" location="Introduction!A1" display="&lt; Index" xr:uid="{D94614CB-ECF2-4F78-81A6-45D8CF62E342}"/>
  </hyperlinks>
  <pageMargins left="0.70866141732283472" right="0.70866141732283472" top="0.74803149606299213" bottom="0.74803149606299213" header="0.31496062992125984" footer="0.31496062992125984"/>
  <pageSetup paperSize="9" scale="66" fitToHeight="0" orientation="portrait" r:id="rId2"/>
  <headerFooter scaleWithDoc="0">
    <oddFooter>&amp;L&amp;9Dexus 2023 Sustainability Data Pack</oddFooter>
  </headerFooter>
  <rowBreaks count="1" manualBreakCount="1">
    <brk id="25" max="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EE579-2D3B-43DD-949E-D1976AA30FD1}">
  <sheetPr codeName="Sheet2">
    <tabColor theme="4"/>
    <pageSetUpPr fitToPage="1"/>
  </sheetPr>
  <dimension ref="A1:F29"/>
  <sheetViews>
    <sheetView showGridLines="0" workbookViewId="0"/>
  </sheetViews>
  <sheetFormatPr defaultRowHeight="14.25" x14ac:dyDescent="0.2"/>
  <sheetData>
    <row r="1" spans="1:2" x14ac:dyDescent="0.2">
      <c r="A1" s="314" t="s">
        <v>20</v>
      </c>
      <c r="B1" s="659"/>
    </row>
    <row r="29" spans="1:6" x14ac:dyDescent="0.2">
      <c r="A29" s="612"/>
      <c r="B29" s="612"/>
      <c r="C29" s="612"/>
      <c r="D29" s="612"/>
      <c r="E29" s="612"/>
      <c r="F29" s="612"/>
    </row>
  </sheetData>
  <sheetProtection algorithmName="SHA-512" hashValue="OKz0CrrgrTqeSNtL6kufXmm1kpNPilFEVnExUNKyxMs3kF3Uv8tZ+7W/NaMznlsiEzpvNA4bLa0nngZmTl8FCg==" saltValue="5v+T9RBPioBsv7etnYfsKw==" spinCount="100000" sheet="1" objects="1" scenarios="1"/>
  <hyperlinks>
    <hyperlink ref="A1" r:id="rId1" location="Introduction!A1" display="&lt; Index" xr:uid="{8BC9CE1F-9B4C-45CA-AFAC-9E5669640657}"/>
  </hyperlinks>
  <pageMargins left="0.70866141732283472" right="0.70866141732283472" top="0.74803149606299213" bottom="0.74803149606299213" header="0.31496062992125984" footer="0.31496062992125984"/>
  <pageSetup paperSize="9" orientation="portrait" r:id="rId2"/>
  <headerFooter scaleWithDoc="0">
    <oddFooter>&amp;L&amp;9Dexus 2023 Sustainability Data Pack</oddFooter>
  </headerFooter>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DDF14-6A4F-4365-993D-B1CC9DCD5B42}">
  <sheetPr codeName="Sheet20">
    <tabColor theme="9"/>
    <pageSetUpPr fitToPage="1"/>
  </sheetPr>
  <dimension ref="A1:H40"/>
  <sheetViews>
    <sheetView showGridLines="0" workbookViewId="0"/>
  </sheetViews>
  <sheetFormatPr defaultRowHeight="12.75" x14ac:dyDescent="0.2"/>
  <cols>
    <col min="1" max="1" width="46" style="6" customWidth="1"/>
    <col min="2" max="2" width="13" style="6" customWidth="1"/>
    <col min="3" max="8" width="12" style="6" customWidth="1"/>
    <col min="9" max="16384" width="9" style="6"/>
  </cols>
  <sheetData>
    <row r="1" spans="1:8" ht="14.25" x14ac:dyDescent="0.2">
      <c r="A1" s="314" t="s">
        <v>20</v>
      </c>
      <c r="B1" s="659"/>
    </row>
    <row r="2" spans="1:8" ht="14.25" customHeight="1" x14ac:dyDescent="0.2"/>
    <row r="3" spans="1:8" ht="14.25" customHeight="1" x14ac:dyDescent="0.2"/>
    <row r="4" spans="1:8" ht="20.25" thickBot="1" x14ac:dyDescent="0.35">
      <c r="A4" s="290" t="s">
        <v>633</v>
      </c>
      <c r="B4" s="290"/>
      <c r="C4" s="290"/>
    </row>
    <row r="5" spans="1:8" ht="13.5" thickTop="1" x14ac:dyDescent="0.2"/>
    <row r="8" spans="1:8" ht="19.5" customHeight="1" x14ac:dyDescent="0.2">
      <c r="A8" s="242" t="s">
        <v>323</v>
      </c>
      <c r="B8" s="243"/>
      <c r="C8" s="243" t="s">
        <v>23</v>
      </c>
      <c r="D8" s="243" t="s">
        <v>24</v>
      </c>
      <c r="E8" s="243" t="s">
        <v>25</v>
      </c>
      <c r="F8" s="243" t="s">
        <v>26</v>
      </c>
      <c r="G8" s="243" t="s">
        <v>27</v>
      </c>
      <c r="H8" s="243" t="s">
        <v>28</v>
      </c>
    </row>
    <row r="9" spans="1:8" ht="19.5" customHeight="1" x14ac:dyDescent="0.2">
      <c r="A9" s="299" t="s">
        <v>634</v>
      </c>
      <c r="B9" s="264"/>
      <c r="C9" s="264"/>
      <c r="D9" s="264"/>
      <c r="E9" s="264"/>
      <c r="F9" s="264"/>
      <c r="G9" s="264"/>
      <c r="H9" s="264"/>
    </row>
    <row r="10" spans="1:8" ht="19.5" customHeight="1" x14ac:dyDescent="0.2">
      <c r="A10" s="258" t="s">
        <v>635</v>
      </c>
      <c r="B10" s="291"/>
      <c r="C10" s="291">
        <v>18942.560234569497</v>
      </c>
      <c r="D10" s="291">
        <v>17742.450142770307</v>
      </c>
      <c r="E10" s="291">
        <v>17298.474943307439</v>
      </c>
      <c r="F10" s="291">
        <v>15743.529554960398</v>
      </c>
      <c r="G10" s="291">
        <v>12924.438593911424</v>
      </c>
      <c r="H10" s="291">
        <v>12346.222693234256</v>
      </c>
    </row>
    <row r="11" spans="1:8" ht="19.5" customHeight="1" x14ac:dyDescent="0.2">
      <c r="A11" s="258" t="s">
        <v>636</v>
      </c>
      <c r="B11" s="291"/>
      <c r="C11" s="291">
        <v>131218.10360872964</v>
      </c>
      <c r="D11" s="291">
        <v>127353.03496240295</v>
      </c>
      <c r="E11" s="291">
        <v>117610.16429320391</v>
      </c>
      <c r="F11" s="291">
        <v>98046.357014032023</v>
      </c>
      <c r="G11" s="291">
        <v>94013.771768829014</v>
      </c>
      <c r="H11" s="291">
        <v>87613.644901678577</v>
      </c>
    </row>
    <row r="12" spans="1:8" ht="19.5" customHeight="1" x14ac:dyDescent="0.2">
      <c r="A12" s="245" t="s">
        <v>637</v>
      </c>
      <c r="B12" s="303"/>
      <c r="C12" s="303">
        <v>150160.66384329915</v>
      </c>
      <c r="D12" s="303">
        <v>145095.48510517325</v>
      </c>
      <c r="E12" s="303">
        <v>134908.63923651134</v>
      </c>
      <c r="F12" s="303">
        <v>113789.88656899243</v>
      </c>
      <c r="G12" s="303">
        <v>106938.21036274044</v>
      </c>
      <c r="H12" s="303">
        <v>99959.867594912837</v>
      </c>
    </row>
    <row r="13" spans="1:8" ht="19.5" customHeight="1" x14ac:dyDescent="0.2">
      <c r="A13" s="299" t="s">
        <v>1334</v>
      </c>
      <c r="B13" s="264"/>
      <c r="C13" s="264"/>
      <c r="D13" s="264"/>
      <c r="E13" s="264"/>
      <c r="F13" s="264"/>
      <c r="G13" s="264"/>
      <c r="H13" s="264"/>
    </row>
    <row r="14" spans="1:8" ht="19.5" customHeight="1" x14ac:dyDescent="0.2">
      <c r="A14" s="324" t="s">
        <v>638</v>
      </c>
      <c r="B14" s="291"/>
      <c r="C14" s="291">
        <v>258.37055194520707</v>
      </c>
      <c r="D14" s="291">
        <v>705.72186730221006</v>
      </c>
      <c r="E14" s="291">
        <v>288.86211521496477</v>
      </c>
      <c r="F14" s="291">
        <v>291.59469521496476</v>
      </c>
      <c r="G14" s="291">
        <v>293.01275440528877</v>
      </c>
      <c r="H14" s="291">
        <v>540.18677025633713</v>
      </c>
    </row>
    <row r="15" spans="1:8" ht="19.5" customHeight="1" x14ac:dyDescent="0.2">
      <c r="A15" s="324" t="s">
        <v>639</v>
      </c>
      <c r="B15" s="291"/>
      <c r="C15" s="291">
        <v>19043.732341650306</v>
      </c>
      <c r="D15" s="291">
        <v>16840.458329874149</v>
      </c>
      <c r="E15" s="291">
        <v>14492.197560586726</v>
      </c>
      <c r="F15" s="291">
        <v>12351.955247693206</v>
      </c>
      <c r="G15" s="291">
        <v>11290.977088127005</v>
      </c>
      <c r="H15" s="291">
        <v>10906.026809131075</v>
      </c>
    </row>
    <row r="16" spans="1:8" ht="19.5" customHeight="1" x14ac:dyDescent="0.2">
      <c r="A16" s="324" t="s">
        <v>640</v>
      </c>
      <c r="B16" s="291"/>
      <c r="C16" s="291">
        <v>17231.438902588015</v>
      </c>
      <c r="D16" s="291">
        <v>15738.880710746202</v>
      </c>
      <c r="E16" s="291">
        <v>13049.717169076002</v>
      </c>
      <c r="F16" s="291">
        <v>8983.3985101273793</v>
      </c>
      <c r="G16" s="291">
        <v>10061.884271275423</v>
      </c>
      <c r="H16" s="291">
        <v>15342.103382014497</v>
      </c>
    </row>
    <row r="17" spans="1:8" ht="19.5" customHeight="1" x14ac:dyDescent="0.2">
      <c r="A17" s="324" t="s">
        <v>641</v>
      </c>
      <c r="B17" s="291"/>
      <c r="C17" s="291">
        <v>1039.3006507715231</v>
      </c>
      <c r="D17" s="291">
        <v>1095.435599328152</v>
      </c>
      <c r="E17" s="291">
        <v>34.745531582481149</v>
      </c>
      <c r="F17" s="291">
        <v>34.745531582481149</v>
      </c>
      <c r="G17" s="291">
        <v>308.5623725469456</v>
      </c>
      <c r="H17" s="291">
        <v>1054.4266270373816</v>
      </c>
    </row>
    <row r="18" spans="1:8" ht="19.5" customHeight="1" x14ac:dyDescent="0.2">
      <c r="A18" s="324" t="s">
        <v>642</v>
      </c>
      <c r="B18" s="291"/>
      <c r="C18" s="291">
        <v>561.2331464538305</v>
      </c>
      <c r="D18" s="291">
        <v>528.00828944818136</v>
      </c>
      <c r="E18" s="291">
        <v>297.19220096105676</v>
      </c>
      <c r="F18" s="291">
        <v>297.19220096105676</v>
      </c>
      <c r="G18" s="291">
        <v>137.32373737411967</v>
      </c>
      <c r="H18" s="291">
        <v>203.33093555460692</v>
      </c>
    </row>
    <row r="19" spans="1:8" ht="19.5" customHeight="1" x14ac:dyDescent="0.2">
      <c r="A19" s="258" t="s">
        <v>643</v>
      </c>
      <c r="B19" s="291"/>
      <c r="C19" s="291">
        <f t="shared" ref="C19:H19" si="0">SUM(C14:C18)</f>
        <v>38134.075593408888</v>
      </c>
      <c r="D19" s="291">
        <f t="shared" si="0"/>
        <v>34908.504796698893</v>
      </c>
      <c r="E19" s="291">
        <f t="shared" si="0"/>
        <v>28162.714577421229</v>
      </c>
      <c r="F19" s="291">
        <f t="shared" si="0"/>
        <v>21958.886185579086</v>
      </c>
      <c r="G19" s="291">
        <f t="shared" si="0"/>
        <v>22091.760223728783</v>
      </c>
      <c r="H19" s="291">
        <f t="shared" si="0"/>
        <v>28046.074523993899</v>
      </c>
    </row>
    <row r="20" spans="1:8" ht="19.5" customHeight="1" x14ac:dyDescent="0.2">
      <c r="A20" s="245" t="s">
        <v>644</v>
      </c>
      <c r="B20" s="303"/>
      <c r="C20" s="303">
        <v>188294.73943670804</v>
      </c>
      <c r="D20" s="303">
        <v>180003.98990187215</v>
      </c>
      <c r="E20" s="303">
        <v>163071.35381393257</v>
      </c>
      <c r="F20" s="303">
        <v>135748.77275457152</v>
      </c>
      <c r="G20" s="303">
        <v>129029.97058646922</v>
      </c>
      <c r="H20" s="303">
        <v>128005.94211890674</v>
      </c>
    </row>
    <row r="21" spans="1:8" ht="19.5" customHeight="1" x14ac:dyDescent="0.2">
      <c r="A21" s="299" t="s">
        <v>645</v>
      </c>
      <c r="B21" s="264"/>
      <c r="C21" s="264"/>
      <c r="D21" s="264"/>
      <c r="E21" s="264"/>
      <c r="F21" s="264"/>
      <c r="G21" s="264"/>
      <c r="H21" s="264"/>
    </row>
    <row r="22" spans="1:8" ht="19.5" customHeight="1" x14ac:dyDescent="0.2">
      <c r="A22" s="258" t="s">
        <v>646</v>
      </c>
      <c r="B22" s="291"/>
      <c r="C22" s="291">
        <v>723639.4335811357</v>
      </c>
      <c r="D22" s="291">
        <v>689519.94971486006</v>
      </c>
      <c r="E22" s="291">
        <v>641675.89098849799</v>
      </c>
      <c r="F22" s="291">
        <v>563678.69046507939</v>
      </c>
      <c r="G22" s="291">
        <v>577548.61308347969</v>
      </c>
      <c r="H22" s="291">
        <v>598250.17224504391</v>
      </c>
    </row>
    <row r="23" spans="1:8" ht="19.5" customHeight="1" x14ac:dyDescent="0.2">
      <c r="A23" s="258" t="s">
        <v>647</v>
      </c>
      <c r="B23" s="291"/>
      <c r="C23" s="291">
        <v>201010.9537725377</v>
      </c>
      <c r="D23" s="291">
        <v>191533.31936523892</v>
      </c>
      <c r="E23" s="291">
        <v>178243.30305236054</v>
      </c>
      <c r="F23" s="291">
        <v>156577.4140180776</v>
      </c>
      <c r="G23" s="291">
        <v>160430.17030096657</v>
      </c>
      <c r="H23" s="291">
        <v>166180.60340140108</v>
      </c>
    </row>
    <row r="24" spans="1:8" ht="19.5" customHeight="1" x14ac:dyDescent="0.2">
      <c r="A24" s="258" t="s">
        <v>648</v>
      </c>
      <c r="B24" s="291"/>
      <c r="C24" s="291">
        <v>1767433.7851439551</v>
      </c>
      <c r="D24" s="291">
        <v>1721630.5301999997</v>
      </c>
      <c r="E24" s="291">
        <v>1513122.8957983607</v>
      </c>
      <c r="F24" s="291">
        <v>1097063.9563</v>
      </c>
      <c r="G24" s="291">
        <v>1060490.7124775203</v>
      </c>
      <c r="H24" s="291">
        <v>1345438.8767126559</v>
      </c>
    </row>
    <row r="25" spans="1:8" ht="19.5" customHeight="1" x14ac:dyDescent="0.2">
      <c r="A25" s="299" t="s">
        <v>649</v>
      </c>
      <c r="B25" s="264"/>
      <c r="C25" s="264"/>
      <c r="D25" s="264"/>
      <c r="E25" s="264"/>
      <c r="F25" s="264"/>
      <c r="G25" s="264"/>
      <c r="H25" s="264"/>
    </row>
    <row r="26" spans="1:8" ht="19.5" customHeight="1" x14ac:dyDescent="0.2">
      <c r="A26" s="258" t="s">
        <v>650</v>
      </c>
      <c r="B26" s="291"/>
      <c r="C26" s="291">
        <v>10450.142417582421</v>
      </c>
      <c r="D26" s="291">
        <v>9614.5334000000039</v>
      </c>
      <c r="E26" s="291">
        <v>8021.2676595628418</v>
      </c>
      <c r="F26" s="291">
        <v>5261.0972000000002</v>
      </c>
      <c r="G26" s="291">
        <v>5089.4955</v>
      </c>
      <c r="H26" s="291">
        <v>8015.2944414746562</v>
      </c>
    </row>
    <row r="27" spans="1:8" ht="19.5" customHeight="1" x14ac:dyDescent="0.2">
      <c r="A27" s="258" t="s">
        <v>651</v>
      </c>
      <c r="B27" s="291"/>
      <c r="C27" s="291">
        <v>7001.1802890109893</v>
      </c>
      <c r="D27" s="291">
        <v>6362.6611999999996</v>
      </c>
      <c r="E27" s="291">
        <v>4934.1611715847012</v>
      </c>
      <c r="F27" s="291">
        <v>2985.0800999999979</v>
      </c>
      <c r="G27" s="291">
        <v>2955.2312333333334</v>
      </c>
      <c r="H27" s="291">
        <v>5108.5875236559132</v>
      </c>
    </row>
    <row r="28" spans="1:8" ht="19.5" customHeight="1" x14ac:dyDescent="0.2">
      <c r="A28" s="245" t="s">
        <v>1333</v>
      </c>
      <c r="B28" s="303"/>
      <c r="C28" s="303">
        <v>17451.322706593412</v>
      </c>
      <c r="D28" s="303">
        <v>15977.194600000003</v>
      </c>
      <c r="E28" s="303">
        <v>12955.428831147543</v>
      </c>
      <c r="F28" s="303">
        <v>8246.1772999999976</v>
      </c>
      <c r="G28" s="303">
        <v>8044.726733333333</v>
      </c>
      <c r="H28" s="303">
        <v>13123.881965130569</v>
      </c>
    </row>
    <row r="29" spans="1:8" ht="19.5" customHeight="1" x14ac:dyDescent="0.2">
      <c r="A29" s="555" t="s">
        <v>652</v>
      </c>
      <c r="B29" s="629"/>
      <c r="C29" s="629">
        <v>0.40118336052348758</v>
      </c>
      <c r="D29" s="629">
        <v>0.39823394277240626</v>
      </c>
      <c r="E29" s="629">
        <v>0.3808566459584844</v>
      </c>
      <c r="F29" s="629">
        <v>0.36199562432401239</v>
      </c>
      <c r="G29" s="343">
        <v>0.36735010787729183</v>
      </c>
      <c r="H29" s="343">
        <v>0.38925887456387892</v>
      </c>
    </row>
    <row r="30" spans="1:8" ht="19.5" customHeight="1" x14ac:dyDescent="0.2">
      <c r="A30" s="571" t="s">
        <v>1426</v>
      </c>
      <c r="B30" s="572"/>
      <c r="C30" s="572">
        <v>0.99214064151268921</v>
      </c>
      <c r="D30" s="572">
        <v>0.99740861188526186</v>
      </c>
      <c r="E30" s="572">
        <v>0.99841961581575012</v>
      </c>
      <c r="F30" s="572">
        <v>0.99682813729512099</v>
      </c>
      <c r="G30" s="572">
        <v>0.98068524327895235</v>
      </c>
      <c r="H30" s="572">
        <v>0.9717121498089214</v>
      </c>
    </row>
    <row r="31" spans="1:8" ht="19.5" customHeight="1" x14ac:dyDescent="0.2">
      <c r="A31" s="325" t="s">
        <v>1427</v>
      </c>
      <c r="B31" s="326"/>
      <c r="C31" s="326">
        <v>0.72452731681246607</v>
      </c>
      <c r="D31" s="326">
        <v>0.69628060707689909</v>
      </c>
      <c r="E31" s="326">
        <v>0.68946718143502184</v>
      </c>
      <c r="F31" s="326">
        <v>0.70663909297172889</v>
      </c>
      <c r="G31" s="326">
        <v>0.63190740190282457</v>
      </c>
      <c r="H31" s="326">
        <v>0.6230847716818988</v>
      </c>
    </row>
    <row r="33" spans="1:4" x14ac:dyDescent="0.2">
      <c r="A33" s="6" t="s">
        <v>653</v>
      </c>
    </row>
    <row r="34" spans="1:4" x14ac:dyDescent="0.2">
      <c r="A34" s="6" t="s">
        <v>654</v>
      </c>
    </row>
    <row r="35" spans="1:4" x14ac:dyDescent="0.2">
      <c r="A35" s="6" t="s">
        <v>1428</v>
      </c>
    </row>
    <row r="36" spans="1:4" x14ac:dyDescent="0.2">
      <c r="A36" s="6" t="s">
        <v>1355</v>
      </c>
    </row>
    <row r="40" spans="1:4" x14ac:dyDescent="0.2">
      <c r="A40" s="607" t="s">
        <v>655</v>
      </c>
      <c r="C40" s="323"/>
      <c r="D40" s="323" t="s">
        <v>656</v>
      </c>
    </row>
  </sheetData>
  <sheetProtection algorithmName="SHA-512" hashValue="beGw4WY2A2cJ/2OA2UpSxcFpuaMp/oD1TDKLDBktijz8GiYCOtQln3J9R8f2TG1iYjxxLP4z6G+LRDnr+88/XQ==" saltValue="wb31lnQimFuM1nMyccAs4A==" spinCount="100000" sheet="1" objects="1" scenarios="1"/>
  <hyperlinks>
    <hyperlink ref="A1" r:id="rId1" location="Introduction!A1" display="&lt; Index" xr:uid="{BE84514C-2D8C-4B1B-A6C9-4E8C5A48EF36}"/>
  </hyperlinks>
  <pageMargins left="0.70866141732283472" right="0.70866141732283472" top="0.74803149606299213" bottom="0.74803149606299213" header="0.31496062992125984" footer="0.31496062992125984"/>
  <pageSetup paperSize="9" scale="61" orientation="portrait" r:id="rId2"/>
  <headerFooter scaleWithDoc="0">
    <oddFooter>&amp;L&amp;9Dexus 2023 Sustainability Data Pack</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249AB-3917-431B-9125-676D8CF0907D}">
  <sheetPr codeName="Sheet21">
    <tabColor theme="9"/>
    <pageSetUpPr fitToPage="1"/>
  </sheetPr>
  <dimension ref="A1:K154"/>
  <sheetViews>
    <sheetView showGridLines="0" zoomScaleNormal="100" workbookViewId="0"/>
  </sheetViews>
  <sheetFormatPr defaultRowHeight="14.25" x14ac:dyDescent="0.2"/>
  <cols>
    <col min="1" max="1" width="15.875" customWidth="1"/>
    <col min="2" max="2" width="27.125" customWidth="1"/>
    <col min="3" max="8" width="12" style="150" customWidth="1"/>
    <col min="9" max="10" width="9.375" bestFit="1" customWidth="1"/>
    <col min="11" max="11" width="11.25" customWidth="1"/>
  </cols>
  <sheetData>
    <row r="1" spans="1:11" x14ac:dyDescent="0.2">
      <c r="A1" s="314" t="s">
        <v>20</v>
      </c>
      <c r="B1" s="659"/>
    </row>
    <row r="4" spans="1:11" ht="20.25" thickBot="1" x14ac:dyDescent="0.35">
      <c r="A4" s="40" t="s">
        <v>6</v>
      </c>
      <c r="B4" s="150"/>
    </row>
    <row r="5" spans="1:11" ht="20.25" thickTop="1" x14ac:dyDescent="0.3">
      <c r="B5" s="38"/>
    </row>
    <row r="6" spans="1:11" ht="15.75" x14ac:dyDescent="0.25">
      <c r="A6" s="337" t="s">
        <v>657</v>
      </c>
      <c r="B6" s="153"/>
      <c r="C6" s="153"/>
      <c r="D6" s="153"/>
      <c r="E6" s="153"/>
      <c r="F6" s="153"/>
      <c r="G6" s="153"/>
      <c r="H6" s="153"/>
    </row>
    <row r="7" spans="1:11" ht="15" x14ac:dyDescent="0.2">
      <c r="B7" s="153"/>
      <c r="C7" s="153"/>
      <c r="D7" s="153"/>
      <c r="E7" s="153"/>
      <c r="F7" s="153"/>
      <c r="G7" s="153"/>
      <c r="H7" s="153"/>
    </row>
    <row r="8" spans="1:11" ht="16.5" customHeight="1" x14ac:dyDescent="0.2">
      <c r="A8" s="339" t="s">
        <v>658</v>
      </c>
      <c r="B8" s="346" t="s">
        <v>659</v>
      </c>
      <c r="C8" s="312"/>
      <c r="D8" s="312"/>
      <c r="E8" s="312"/>
      <c r="F8" s="312"/>
      <c r="G8" s="312"/>
      <c r="H8" s="312"/>
      <c r="I8" s="728" t="s">
        <v>660</v>
      </c>
      <c r="J8" s="728"/>
      <c r="K8" s="728"/>
    </row>
    <row r="9" spans="1:11" ht="34.5" customHeight="1" x14ac:dyDescent="0.2">
      <c r="A9" s="340" t="s">
        <v>661</v>
      </c>
      <c r="B9" s="340" t="s">
        <v>323</v>
      </c>
      <c r="C9" s="341" t="s">
        <v>662</v>
      </c>
      <c r="D9" s="341" t="s">
        <v>663</v>
      </c>
      <c r="E9" s="341" t="s">
        <v>664</v>
      </c>
      <c r="F9" s="341" t="s">
        <v>665</v>
      </c>
      <c r="G9" s="341" t="s">
        <v>666</v>
      </c>
      <c r="H9" s="341" t="s">
        <v>28</v>
      </c>
      <c r="I9" s="348" t="s">
        <v>27</v>
      </c>
      <c r="J9" s="348" t="s">
        <v>28</v>
      </c>
      <c r="K9" s="348" t="s">
        <v>667</v>
      </c>
    </row>
    <row r="10" spans="1:11" x14ac:dyDescent="0.2">
      <c r="A10" s="677" t="s">
        <v>668</v>
      </c>
      <c r="B10" s="366" t="s">
        <v>669</v>
      </c>
      <c r="C10" s="338">
        <v>45941.529312881576</v>
      </c>
      <c r="D10" s="338">
        <v>38168.472972222233</v>
      </c>
      <c r="E10" s="338">
        <v>35756.962706132377</v>
      </c>
      <c r="F10" s="338">
        <v>36195.042388888891</v>
      </c>
      <c r="G10" s="338">
        <v>41222.67258333334</v>
      </c>
      <c r="H10" s="338">
        <v>41913.109778122744</v>
      </c>
      <c r="I10" s="338">
        <v>39917.614361111126</v>
      </c>
      <c r="J10" s="338">
        <v>39734.959756429627</v>
      </c>
      <c r="K10" s="342">
        <v>-4.575789600779534E-3</v>
      </c>
    </row>
    <row r="11" spans="1:11" x14ac:dyDescent="0.2">
      <c r="A11" s="677"/>
      <c r="B11" s="324" t="s">
        <v>670</v>
      </c>
      <c r="C11" s="291">
        <v>1301.7770245518927</v>
      </c>
      <c r="D11" s="291">
        <v>1702.229161816666</v>
      </c>
      <c r="E11" s="291">
        <v>1026.0502730319672</v>
      </c>
      <c r="F11" s="291">
        <v>1088.0326213888886</v>
      </c>
      <c r="G11" s="291">
        <v>1826.201750033335</v>
      </c>
      <c r="H11" s="291">
        <v>1518.7685407613901</v>
      </c>
      <c r="I11" s="291">
        <v>1617.193443305556</v>
      </c>
      <c r="J11" s="291">
        <v>1504.1219701947214</v>
      </c>
      <c r="K11" s="292">
        <v>-6.9918335112536534E-2</v>
      </c>
    </row>
    <row r="12" spans="1:11" x14ac:dyDescent="0.2">
      <c r="A12" s="677"/>
      <c r="B12" s="324" t="s">
        <v>671</v>
      </c>
      <c r="C12" s="291">
        <v>126386.57013762154</v>
      </c>
      <c r="D12" s="291">
        <v>117984.52568473772</v>
      </c>
      <c r="E12" s="291">
        <v>104995.36832449671</v>
      </c>
      <c r="F12" s="291">
        <v>83388.228697856568</v>
      </c>
      <c r="G12" s="291">
        <v>0</v>
      </c>
      <c r="H12" s="291">
        <v>0</v>
      </c>
      <c r="I12" s="291">
        <v>0</v>
      </c>
      <c r="J12" s="291">
        <v>0</v>
      </c>
      <c r="K12" s="292" t="s">
        <v>1490</v>
      </c>
    </row>
    <row r="13" spans="1:11" x14ac:dyDescent="0.2">
      <c r="A13" s="729"/>
      <c r="B13" s="254" t="s">
        <v>672</v>
      </c>
      <c r="C13" s="302">
        <v>173629.876475055</v>
      </c>
      <c r="D13" s="302">
        <v>157855.22781877662</v>
      </c>
      <c r="E13" s="302">
        <v>141778.38130366104</v>
      </c>
      <c r="F13" s="302">
        <v>120671.30370813435</v>
      </c>
      <c r="G13" s="303">
        <v>43048.874333366679</v>
      </c>
      <c r="H13" s="303">
        <v>43431.878318884133</v>
      </c>
      <c r="I13" s="303">
        <v>41534.807804416683</v>
      </c>
      <c r="J13" s="303">
        <v>41239.081726624347</v>
      </c>
      <c r="K13" s="343">
        <v>-7.1199577757740107E-3</v>
      </c>
    </row>
    <row r="14" spans="1:11" x14ac:dyDescent="0.2">
      <c r="A14" s="730" t="s">
        <v>673</v>
      </c>
      <c r="B14" s="324" t="s">
        <v>674</v>
      </c>
      <c r="C14" s="300">
        <v>27089.459149982871</v>
      </c>
      <c r="D14" s="300">
        <v>33382.920405062345</v>
      </c>
      <c r="E14" s="300">
        <v>36151.569767249428</v>
      </c>
      <c r="F14" s="291">
        <v>34769.851033643397</v>
      </c>
      <c r="G14" s="291">
        <v>115669.96840120002</v>
      </c>
      <c r="H14" s="291">
        <v>121001.97269009602</v>
      </c>
      <c r="I14" s="291">
        <v>97223.91005169999</v>
      </c>
      <c r="J14" s="291">
        <v>111021.0597892342</v>
      </c>
      <c r="K14" s="292">
        <v>0.14191107650574231</v>
      </c>
    </row>
    <row r="15" spans="1:11" x14ac:dyDescent="0.2">
      <c r="A15" s="677"/>
      <c r="B15" s="324" t="s">
        <v>675</v>
      </c>
      <c r="C15" s="300">
        <v>291.61814750000002</v>
      </c>
      <c r="D15" s="300">
        <v>295.17114139999995</v>
      </c>
      <c r="E15" s="300">
        <v>275.65987799999999</v>
      </c>
      <c r="F15" s="300">
        <v>1020.3139829999999</v>
      </c>
      <c r="G15" s="291">
        <v>1711.3275663999998</v>
      </c>
      <c r="H15" s="291">
        <v>1746.7523924209522</v>
      </c>
      <c r="I15" s="291">
        <v>460.28049390000001</v>
      </c>
      <c r="J15" s="291">
        <v>582.29044931999999</v>
      </c>
      <c r="K15" s="292">
        <v>0.2650773974499725</v>
      </c>
    </row>
    <row r="16" spans="1:11" x14ac:dyDescent="0.2">
      <c r="A16" s="729"/>
      <c r="B16" s="254" t="s">
        <v>676</v>
      </c>
      <c r="C16" s="302">
        <v>27381.077297482872</v>
      </c>
      <c r="D16" s="302">
        <v>33678.091546462347</v>
      </c>
      <c r="E16" s="302">
        <v>36427.229645249427</v>
      </c>
      <c r="F16" s="302">
        <v>35790.165016643397</v>
      </c>
      <c r="G16" s="303">
        <v>117381.29596760002</v>
      </c>
      <c r="H16" s="303">
        <v>122748.72508251698</v>
      </c>
      <c r="I16" s="303">
        <v>97684.190545599995</v>
      </c>
      <c r="J16" s="303">
        <v>111603.35023855421</v>
      </c>
      <c r="K16" s="343">
        <v>0.14249142686458161</v>
      </c>
    </row>
    <row r="17" spans="1:11" x14ac:dyDescent="0.2">
      <c r="A17" s="731" t="s">
        <v>677</v>
      </c>
      <c r="B17" s="731"/>
      <c r="C17" s="301">
        <v>201010.95377253788</v>
      </c>
      <c r="D17" s="301">
        <v>191533.31936523897</v>
      </c>
      <c r="E17" s="301">
        <v>178205.61094891047</v>
      </c>
      <c r="F17" s="301">
        <v>156461.46872477775</v>
      </c>
      <c r="G17" s="301">
        <v>160430.17030096671</v>
      </c>
      <c r="H17" s="301">
        <v>166180.60340140111</v>
      </c>
      <c r="I17" s="301">
        <v>139218.99835001669</v>
      </c>
      <c r="J17" s="301">
        <v>152842.43196517855</v>
      </c>
      <c r="K17" s="344">
        <v>9.7856138721172048E-2</v>
      </c>
    </row>
    <row r="18" spans="1:11" x14ac:dyDescent="0.2">
      <c r="A18" s="730" t="s">
        <v>678</v>
      </c>
      <c r="B18" s="262" t="s">
        <v>679</v>
      </c>
      <c r="C18" s="292">
        <v>0.95807876031851613</v>
      </c>
      <c r="D18" s="292">
        <v>0.96733684133918652</v>
      </c>
      <c r="E18" s="292">
        <v>1</v>
      </c>
      <c r="F18" s="292">
        <v>1</v>
      </c>
      <c r="G18" s="292">
        <v>0.98389116624704909</v>
      </c>
      <c r="H18" s="292">
        <v>0.98876956353873324</v>
      </c>
      <c r="I18" s="292">
        <v>1</v>
      </c>
      <c r="J18" s="292">
        <v>0.99502787391635894</v>
      </c>
      <c r="K18" s="292">
        <v>-4.9721260836410597E-3</v>
      </c>
    </row>
    <row r="19" spans="1:11" ht="25.5" x14ac:dyDescent="0.2">
      <c r="A19" s="677"/>
      <c r="B19" s="262" t="s">
        <v>680</v>
      </c>
      <c r="C19" s="306">
        <v>0.1362168418367242</v>
      </c>
      <c r="D19" s="306">
        <v>0.175834114179585</v>
      </c>
      <c r="E19" s="306">
        <v>0.20441123851982809</v>
      </c>
      <c r="F19" s="292">
        <v>0.22874746931846709</v>
      </c>
      <c r="G19" s="292">
        <v>0.73166596873513823</v>
      </c>
      <c r="H19" s="292">
        <v>0.73864652414351539</v>
      </c>
      <c r="I19" s="292">
        <v>0.70165847839249507</v>
      </c>
      <c r="J19" s="292">
        <v>0.73018564807958786</v>
      </c>
      <c r="K19" s="292">
        <v>4.0656773295818738E-2</v>
      </c>
    </row>
    <row r="20" spans="1:11" ht="25.5" x14ac:dyDescent="0.2">
      <c r="A20" s="729"/>
      <c r="B20" s="263" t="s">
        <v>681</v>
      </c>
      <c r="C20" s="307">
        <v>0.17806786898420027</v>
      </c>
      <c r="D20" s="307">
        <v>0.22205927974407974</v>
      </c>
      <c r="E20" s="307">
        <v>0.25757714939618159</v>
      </c>
      <c r="F20" s="307">
        <v>0.30030749619248265</v>
      </c>
      <c r="G20" s="307">
        <v>1</v>
      </c>
      <c r="H20" s="307">
        <v>1</v>
      </c>
      <c r="I20" s="307">
        <v>1</v>
      </c>
      <c r="J20" s="307">
        <v>1</v>
      </c>
      <c r="K20" s="307">
        <v>0</v>
      </c>
    </row>
    <row r="21" spans="1:11" ht="14.25" customHeight="1" x14ac:dyDescent="0.2">
      <c r="A21" s="726" t="s">
        <v>1236</v>
      </c>
      <c r="B21" s="262" t="s">
        <v>682</v>
      </c>
      <c r="C21" s="300">
        <v>2165.9228922207571</v>
      </c>
      <c r="D21" s="300">
        <v>1884.5968061266665</v>
      </c>
      <c r="E21" s="300">
        <v>686.07998721278705</v>
      </c>
      <c r="F21" s="291">
        <v>1455.5270315555551</v>
      </c>
      <c r="G21" s="291">
        <v>2441.8082664133335</v>
      </c>
      <c r="H21" s="291">
        <v>2357.7520620631744</v>
      </c>
      <c r="I21" s="291">
        <v>1107.1578712222226</v>
      </c>
      <c r="J21" s="291">
        <v>1187.4314907355551</v>
      </c>
      <c r="K21" s="292">
        <v>7.2504221484435805E-2</v>
      </c>
    </row>
    <row r="22" spans="1:11" x14ac:dyDescent="0.2">
      <c r="A22" s="677"/>
      <c r="B22" s="262" t="s">
        <v>683</v>
      </c>
      <c r="C22" s="300">
        <v>0</v>
      </c>
      <c r="D22" s="300">
        <v>0</v>
      </c>
      <c r="E22" s="300">
        <v>0</v>
      </c>
      <c r="F22" s="291">
        <v>0</v>
      </c>
      <c r="G22" s="291">
        <v>121.37271819999998</v>
      </c>
      <c r="H22" s="291">
        <v>78.014564899047613</v>
      </c>
      <c r="I22" s="291">
        <v>0</v>
      </c>
      <c r="J22" s="291">
        <v>0</v>
      </c>
      <c r="K22" s="292" t="s">
        <v>1490</v>
      </c>
    </row>
    <row r="23" spans="1:11" x14ac:dyDescent="0.2">
      <c r="A23" s="677"/>
      <c r="B23" s="262" t="s">
        <v>684</v>
      </c>
      <c r="C23" s="300">
        <v>0</v>
      </c>
      <c r="D23" s="300">
        <v>29.769309999999997</v>
      </c>
      <c r="E23" s="300">
        <v>286.29565259999998</v>
      </c>
      <c r="F23" s="291">
        <v>2027.4238499999997</v>
      </c>
      <c r="G23" s="291">
        <v>3048.0433462999999</v>
      </c>
      <c r="H23" s="291">
        <v>2611.2182374999993</v>
      </c>
      <c r="I23" s="291">
        <v>1714.7480799999998</v>
      </c>
      <c r="J23" s="291">
        <v>1226.1790554999998</v>
      </c>
      <c r="K23" s="292">
        <v>-0.28492175042995238</v>
      </c>
    </row>
    <row r="24" spans="1:11" x14ac:dyDescent="0.2">
      <c r="A24" s="727"/>
      <c r="B24" s="334" t="s">
        <v>685</v>
      </c>
      <c r="C24" s="335">
        <v>2165.9228922207571</v>
      </c>
      <c r="D24" s="335">
        <v>1914.3661161266664</v>
      </c>
      <c r="E24" s="335">
        <v>972.37563981278697</v>
      </c>
      <c r="F24" s="336">
        <v>3482.9508815555546</v>
      </c>
      <c r="G24" s="336">
        <v>5611.2243309133328</v>
      </c>
      <c r="H24" s="336">
        <v>5046.9848644622207</v>
      </c>
      <c r="I24" s="336">
        <v>2821.9059512222225</v>
      </c>
      <c r="J24" s="336">
        <v>2413.6105462355549</v>
      </c>
      <c r="K24" s="345">
        <v>-0.14468781456370894</v>
      </c>
    </row>
    <row r="25" spans="1:11" x14ac:dyDescent="0.2">
      <c r="A25" s="297"/>
      <c r="B25" s="298"/>
      <c r="C25" s="309"/>
      <c r="D25" s="309"/>
      <c r="E25" s="309"/>
      <c r="F25" s="310"/>
      <c r="G25" s="310"/>
      <c r="H25" s="310"/>
    </row>
    <row r="26" spans="1:11" x14ac:dyDescent="0.2">
      <c r="A26" s="297"/>
      <c r="B26" s="298"/>
      <c r="C26" s="309"/>
      <c r="D26" s="309"/>
      <c r="E26" s="309"/>
      <c r="F26" s="310"/>
      <c r="G26" s="310"/>
      <c r="H26" s="310"/>
    </row>
    <row r="27" spans="1:11" x14ac:dyDescent="0.2">
      <c r="A27" s="297"/>
      <c r="B27" s="298"/>
      <c r="C27" s="309"/>
      <c r="D27" s="309"/>
      <c r="E27" s="309"/>
      <c r="F27" s="310"/>
      <c r="G27" s="310"/>
      <c r="H27" s="310"/>
    </row>
    <row r="28" spans="1:11" ht="15.75" x14ac:dyDescent="0.25">
      <c r="A28" s="337" t="s">
        <v>686</v>
      </c>
      <c r="B28" s="153"/>
      <c r="C28" s="153"/>
      <c r="D28" s="153"/>
      <c r="E28" s="153"/>
      <c r="F28" s="153"/>
      <c r="G28" s="153"/>
      <c r="H28" s="153"/>
    </row>
    <row r="29" spans="1:11" ht="15" x14ac:dyDescent="0.2">
      <c r="A29" s="612"/>
      <c r="B29" s="627"/>
      <c r="C29" s="628"/>
      <c r="D29" s="628"/>
      <c r="E29" s="628"/>
      <c r="F29" s="628"/>
      <c r="G29" s="153"/>
      <c r="H29" s="153"/>
    </row>
    <row r="30" spans="1:11" ht="18.75" customHeight="1" x14ac:dyDescent="0.2">
      <c r="A30" s="339" t="s">
        <v>658</v>
      </c>
      <c r="B30" s="312" t="s">
        <v>687</v>
      </c>
      <c r="C30" s="312"/>
      <c r="D30" s="312"/>
      <c r="E30" s="312"/>
      <c r="F30" s="312"/>
      <c r="G30" s="312"/>
      <c r="H30" s="312"/>
      <c r="I30" s="728" t="s">
        <v>660</v>
      </c>
      <c r="J30" s="728"/>
      <c r="K30" s="728"/>
    </row>
    <row r="31" spans="1:11" ht="34.5" customHeight="1" x14ac:dyDescent="0.2">
      <c r="A31" s="340" t="s">
        <v>661</v>
      </c>
      <c r="B31" s="340" t="s">
        <v>323</v>
      </c>
      <c r="C31" s="341" t="s">
        <v>662</v>
      </c>
      <c r="D31" s="341" t="s">
        <v>663</v>
      </c>
      <c r="E31" s="341" t="s">
        <v>664</v>
      </c>
      <c r="F31" s="341" t="s">
        <v>665</v>
      </c>
      <c r="G31" s="341" t="s">
        <v>666</v>
      </c>
      <c r="H31" s="341" t="s">
        <v>28</v>
      </c>
      <c r="I31" s="348" t="s">
        <v>27</v>
      </c>
      <c r="J31" s="348" t="s">
        <v>28</v>
      </c>
      <c r="K31" s="348" t="s">
        <v>667</v>
      </c>
    </row>
    <row r="32" spans="1:11" ht="14.25" customHeight="1" x14ac:dyDescent="0.2">
      <c r="A32" s="726" t="s">
        <v>688</v>
      </c>
      <c r="B32" s="261" t="s">
        <v>689</v>
      </c>
      <c r="C32" s="338">
        <v>92.098819347596873</v>
      </c>
      <c r="D32" s="492">
        <v>94.2625272420633</v>
      </c>
      <c r="E32" s="492">
        <v>86.247157479949578</v>
      </c>
      <c r="F32" s="492">
        <v>77.921260452008923</v>
      </c>
      <c r="G32" s="492">
        <v>78.317309243960167</v>
      </c>
      <c r="H32" s="492">
        <v>83.300063820117572</v>
      </c>
      <c r="I32" s="492">
        <v>81.500304971808077</v>
      </c>
      <c r="J32" s="492">
        <v>84.192125846534893</v>
      </c>
      <c r="K32" s="342">
        <v>3.3028353398897758E-2</v>
      </c>
    </row>
    <row r="33" spans="1:11" x14ac:dyDescent="0.2">
      <c r="A33" s="677"/>
      <c r="B33" s="262" t="s">
        <v>690</v>
      </c>
      <c r="C33" s="291">
        <v>138.15969392350817</v>
      </c>
      <c r="D33" s="487">
        <v>102.84700913498222</v>
      </c>
      <c r="E33" s="487">
        <v>89.982030429153895</v>
      </c>
      <c r="F33" s="487">
        <v>81.4476534447044</v>
      </c>
      <c r="G33" s="487">
        <v>79.934956073174376</v>
      </c>
      <c r="H33" s="487">
        <v>75.165368624392627</v>
      </c>
      <c r="I33" s="487">
        <v>101.64311654489074</v>
      </c>
      <c r="J33" s="487">
        <v>78.5724187767117</v>
      </c>
      <c r="K33" s="292">
        <v>-0.22697747326539186</v>
      </c>
    </row>
    <row r="34" spans="1:11" x14ac:dyDescent="0.2">
      <c r="A34" s="677"/>
      <c r="B34" s="262" t="s">
        <v>691</v>
      </c>
      <c r="C34" s="465">
        <v>5.0224819916093315</v>
      </c>
      <c r="D34" s="465">
        <v>4.5405925093765207</v>
      </c>
      <c r="E34" s="465">
        <v>3.7177861599923814</v>
      </c>
      <c r="F34" s="465">
        <v>3.607364278067982</v>
      </c>
      <c r="G34" s="465">
        <v>6.1642605749450246</v>
      </c>
      <c r="H34" s="465">
        <v>5.9327652804422444</v>
      </c>
      <c r="I34" s="465">
        <v>4.6539272132041134</v>
      </c>
      <c r="J34" s="465">
        <v>4.986083614403638</v>
      </c>
      <c r="K34" s="292">
        <v>7.1371206721310809E-2</v>
      </c>
    </row>
    <row r="35" spans="1:11" x14ac:dyDescent="0.2">
      <c r="A35" s="677"/>
      <c r="B35" s="262" t="s">
        <v>692</v>
      </c>
      <c r="C35" s="300" t="s">
        <v>1490</v>
      </c>
      <c r="D35" s="493" t="s">
        <v>1490</v>
      </c>
      <c r="E35" s="493" t="s">
        <v>1490</v>
      </c>
      <c r="F35" s="487">
        <v>75.024651529109804</v>
      </c>
      <c r="G35" s="487">
        <v>102.32741836688403</v>
      </c>
      <c r="H35" s="487">
        <v>111.63177028861668</v>
      </c>
      <c r="I35" s="487">
        <v>102.32741836688403</v>
      </c>
      <c r="J35" s="487">
        <v>134.1310578113461</v>
      </c>
      <c r="K35" s="292">
        <v>0.3108027149715975</v>
      </c>
    </row>
    <row r="36" spans="1:11" x14ac:dyDescent="0.2">
      <c r="A36" s="727"/>
      <c r="B36" s="347" t="s">
        <v>693</v>
      </c>
      <c r="C36" s="488" t="s">
        <v>1490</v>
      </c>
      <c r="D36" s="494" t="s">
        <v>1490</v>
      </c>
      <c r="E36" s="494" t="s">
        <v>1490</v>
      </c>
      <c r="F36" s="494" t="s">
        <v>1490</v>
      </c>
      <c r="G36" s="495">
        <v>12.221429327207154</v>
      </c>
      <c r="H36" s="495">
        <v>17.238180204465543</v>
      </c>
      <c r="I36" s="495" t="s">
        <v>1490</v>
      </c>
      <c r="J36" s="495" t="s">
        <v>1490</v>
      </c>
      <c r="K36" s="326" t="s">
        <v>1490</v>
      </c>
    </row>
    <row r="57" spans="1:11" ht="15.75" x14ac:dyDescent="0.25">
      <c r="A57" s="337" t="s">
        <v>694</v>
      </c>
      <c r="B57" s="153"/>
      <c r="C57" s="153"/>
      <c r="D57" s="153"/>
      <c r="E57" s="153"/>
      <c r="F57" s="153"/>
      <c r="G57" s="153"/>
      <c r="H57" s="153"/>
    </row>
    <row r="59" spans="1:11" ht="14.25" customHeight="1" x14ac:dyDescent="0.2">
      <c r="A59" s="339" t="s">
        <v>695</v>
      </c>
      <c r="B59" s="346" t="s">
        <v>696</v>
      </c>
      <c r="C59" s="312"/>
      <c r="D59" s="312"/>
      <c r="E59" s="312"/>
      <c r="F59" s="312"/>
      <c r="G59" s="312"/>
      <c r="H59" s="312"/>
      <c r="I59" s="728" t="s">
        <v>660</v>
      </c>
      <c r="J59" s="728"/>
      <c r="K59" s="728"/>
    </row>
    <row r="60" spans="1:11" ht="34.5" customHeight="1" x14ac:dyDescent="0.2">
      <c r="A60" s="340" t="s">
        <v>661</v>
      </c>
      <c r="B60" s="340" t="s">
        <v>323</v>
      </c>
      <c r="C60" s="341" t="s">
        <v>662</v>
      </c>
      <c r="D60" s="341" t="s">
        <v>663</v>
      </c>
      <c r="E60" s="341" t="s">
        <v>664</v>
      </c>
      <c r="F60" s="341" t="s">
        <v>665</v>
      </c>
      <c r="G60" s="341" t="s">
        <v>666</v>
      </c>
      <c r="H60" s="341" t="s">
        <v>28</v>
      </c>
      <c r="I60" s="348" t="s">
        <v>27</v>
      </c>
      <c r="J60" s="348" t="s">
        <v>28</v>
      </c>
      <c r="K60" s="348" t="s">
        <v>667</v>
      </c>
    </row>
    <row r="61" spans="1:11" x14ac:dyDescent="0.2">
      <c r="A61" s="677" t="s">
        <v>668</v>
      </c>
      <c r="B61" s="366" t="s">
        <v>669</v>
      </c>
      <c r="C61" s="338">
        <v>29468.579035103801</v>
      </c>
      <c r="D61" s="338">
        <v>30656.310500000011</v>
      </c>
      <c r="E61" s="338">
        <v>28466.265317243484</v>
      </c>
      <c r="F61" s="338">
        <v>30602.819</v>
      </c>
      <c r="G61" s="338">
        <v>33700.415027777781</v>
      </c>
      <c r="H61" s="338">
        <v>34798.421510776148</v>
      </c>
      <c r="I61" s="338">
        <v>32635.639833333342</v>
      </c>
      <c r="J61" s="338">
        <v>32998.061016860818</v>
      </c>
      <c r="K61" s="342">
        <v>1.1105073636623164E-2</v>
      </c>
    </row>
    <row r="62" spans="1:11" x14ac:dyDescent="0.2">
      <c r="A62" s="677"/>
      <c r="B62" s="324" t="s">
        <v>670</v>
      </c>
      <c r="C62" s="291">
        <v>1261.236315196337</v>
      </c>
      <c r="D62" s="291">
        <v>1665.7950507055552</v>
      </c>
      <c r="E62" s="291">
        <v>978.73310529307844</v>
      </c>
      <c r="F62" s="291">
        <v>1006.9659275055552</v>
      </c>
      <c r="G62" s="291">
        <v>1659.1151834611126</v>
      </c>
      <c r="H62" s="291">
        <v>1297.027885605557</v>
      </c>
      <c r="I62" s="291">
        <v>1490.9585691333339</v>
      </c>
      <c r="J62" s="291">
        <v>1294.3366088999992</v>
      </c>
      <c r="K62" s="292">
        <v>-0.13187620655859489</v>
      </c>
    </row>
    <row r="63" spans="1:11" x14ac:dyDescent="0.2">
      <c r="A63" s="677"/>
      <c r="B63" s="324" t="s">
        <v>671</v>
      </c>
      <c r="C63" s="291">
        <v>98217.517172519103</v>
      </c>
      <c r="D63" s="291">
        <v>94456.676325664492</v>
      </c>
      <c r="E63" s="291">
        <v>84081.916914198839</v>
      </c>
      <c r="F63" s="291">
        <v>68557.489884345399</v>
      </c>
      <c r="G63" s="291">
        <v>0</v>
      </c>
      <c r="H63" s="291">
        <v>0</v>
      </c>
      <c r="I63" s="291">
        <v>0</v>
      </c>
      <c r="J63" s="291">
        <v>0</v>
      </c>
      <c r="K63" s="292" t="s">
        <v>1490</v>
      </c>
    </row>
    <row r="64" spans="1:11" x14ac:dyDescent="0.2">
      <c r="A64" s="729"/>
      <c r="B64" s="254" t="s">
        <v>672</v>
      </c>
      <c r="C64" s="302">
        <v>128947.33252281924</v>
      </c>
      <c r="D64" s="302">
        <v>126778.78187637005</v>
      </c>
      <c r="E64" s="302">
        <v>113526.9153367354</v>
      </c>
      <c r="F64" s="302">
        <v>100167.27481185095</v>
      </c>
      <c r="G64" s="303">
        <v>35359.530211238896</v>
      </c>
      <c r="H64" s="303">
        <v>36095.449396381708</v>
      </c>
      <c r="I64" s="303">
        <v>34126.598402466676</v>
      </c>
      <c r="J64" s="303">
        <v>34292.397625760816</v>
      </c>
      <c r="K64" s="343">
        <v>4.8583577343048745E-3</v>
      </c>
    </row>
    <row r="65" spans="1:11" x14ac:dyDescent="0.2">
      <c r="A65" s="730" t="s">
        <v>673</v>
      </c>
      <c r="B65" s="324" t="s">
        <v>674</v>
      </c>
      <c r="C65" s="300">
        <v>22063.77612038529</v>
      </c>
      <c r="D65" s="300">
        <v>28450.809247535562</v>
      </c>
      <c r="E65" s="300">
        <v>31260.281328947298</v>
      </c>
      <c r="F65" s="291">
        <v>31307.973364254576</v>
      </c>
      <c r="G65" s="291">
        <v>92193.526529600029</v>
      </c>
      <c r="H65" s="291">
        <v>91544.326415122967</v>
      </c>
      <c r="I65" s="291">
        <v>80607.425562199976</v>
      </c>
      <c r="J65" s="291">
        <v>85595.688810676322</v>
      </c>
      <c r="K65" s="292">
        <v>6.1883420958869229E-2</v>
      </c>
    </row>
    <row r="66" spans="1:11" x14ac:dyDescent="0.2">
      <c r="A66" s="677"/>
      <c r="B66" s="324" t="s">
        <v>675</v>
      </c>
      <c r="C66" s="300">
        <v>246.61814709999999</v>
      </c>
      <c r="D66" s="300">
        <v>250.17114099999998</v>
      </c>
      <c r="E66" s="300">
        <v>230.6598778</v>
      </c>
      <c r="F66" s="300">
        <v>294.95652260000003</v>
      </c>
      <c r="G66" s="291">
        <v>280.19610290000003</v>
      </c>
      <c r="H66" s="291">
        <v>356.05499931999992</v>
      </c>
      <c r="I66" s="291">
        <v>261.12801390000004</v>
      </c>
      <c r="J66" s="291">
        <v>356.05499931999998</v>
      </c>
      <c r="K66" s="292">
        <v>0.36352662436421923</v>
      </c>
    </row>
    <row r="67" spans="1:11" x14ac:dyDescent="0.2">
      <c r="A67" s="729"/>
      <c r="B67" s="254" t="s">
        <v>676</v>
      </c>
      <c r="C67" s="302">
        <v>22310.394267485288</v>
      </c>
      <c r="D67" s="302">
        <v>28700.980388535561</v>
      </c>
      <c r="E67" s="302">
        <v>31490.941206747299</v>
      </c>
      <c r="F67" s="302">
        <v>31602.929886854577</v>
      </c>
      <c r="G67" s="303">
        <v>92473.722632500023</v>
      </c>
      <c r="H67" s="303">
        <v>91900.381414442963</v>
      </c>
      <c r="I67" s="303">
        <v>80868.553576099977</v>
      </c>
      <c r="J67" s="303">
        <v>85951.743809996318</v>
      </c>
      <c r="K67" s="343">
        <v>6.2857439747736832E-2</v>
      </c>
    </row>
    <row r="68" spans="1:11" x14ac:dyDescent="0.2">
      <c r="A68" s="731" t="s">
        <v>677</v>
      </c>
      <c r="B68" s="731"/>
      <c r="C68" s="301">
        <v>151257.72679030453</v>
      </c>
      <c r="D68" s="301">
        <v>155479.76226490561</v>
      </c>
      <c r="E68" s="301">
        <v>145017.85654348269</v>
      </c>
      <c r="F68" s="301">
        <v>131770.20469870552</v>
      </c>
      <c r="G68" s="301">
        <v>127833.25284373891</v>
      </c>
      <c r="H68" s="301">
        <v>127995.83081082467</v>
      </c>
      <c r="I68" s="301">
        <v>114995.15197856666</v>
      </c>
      <c r="J68" s="301">
        <v>120244.14143575713</v>
      </c>
      <c r="K68" s="344">
        <v>4.5645310840310982E-2</v>
      </c>
    </row>
    <row r="69" spans="1:11" x14ac:dyDescent="0.2">
      <c r="A69" s="730" t="s">
        <v>678</v>
      </c>
      <c r="B69" s="262" t="s">
        <v>679</v>
      </c>
      <c r="C69" s="292">
        <v>1</v>
      </c>
      <c r="D69" s="292">
        <v>1</v>
      </c>
      <c r="E69" s="292">
        <v>1</v>
      </c>
      <c r="F69" s="292">
        <v>1</v>
      </c>
      <c r="G69" s="292">
        <v>1</v>
      </c>
      <c r="H69" s="292">
        <v>1</v>
      </c>
      <c r="I69" s="292">
        <v>1</v>
      </c>
      <c r="J69" s="292">
        <v>1</v>
      </c>
      <c r="K69" s="292">
        <v>0</v>
      </c>
    </row>
    <row r="70" spans="1:11" ht="25.5" x14ac:dyDescent="0.2">
      <c r="A70" s="677"/>
      <c r="B70" s="262" t="s">
        <v>680</v>
      </c>
      <c r="C70" s="306">
        <v>0.14749920378226497</v>
      </c>
      <c r="D70" s="306">
        <v>0.18459624564922461</v>
      </c>
      <c r="E70" s="306">
        <v>0.2171521628945394</v>
      </c>
      <c r="F70" s="292">
        <v>0.23983365556056571</v>
      </c>
      <c r="G70" s="292">
        <v>0.72339333135438755</v>
      </c>
      <c r="H70" s="292">
        <v>0.71799511618679146</v>
      </c>
      <c r="I70" s="292">
        <v>0.70323445975507415</v>
      </c>
      <c r="J70" s="292">
        <v>0.7148102417606581</v>
      </c>
      <c r="K70" s="292">
        <v>1.6460771859239776E-2</v>
      </c>
    </row>
    <row r="71" spans="1:11" ht="25.5" x14ac:dyDescent="0.2">
      <c r="A71" s="729"/>
      <c r="B71" s="263" t="s">
        <v>681</v>
      </c>
      <c r="C71" s="307">
        <v>0.18510562409098752</v>
      </c>
      <c r="D71" s="307">
        <v>0.23304259884660783</v>
      </c>
      <c r="E71" s="307">
        <v>0.27247696144878808</v>
      </c>
      <c r="F71" s="307">
        <v>0.31552313737348825</v>
      </c>
      <c r="G71" s="307">
        <v>1</v>
      </c>
      <c r="H71" s="307">
        <v>1</v>
      </c>
      <c r="I71" s="307">
        <v>1</v>
      </c>
      <c r="J71" s="307">
        <v>1</v>
      </c>
      <c r="K71" s="307">
        <v>0</v>
      </c>
    </row>
    <row r="72" spans="1:11" ht="14.25" customHeight="1" x14ac:dyDescent="0.2">
      <c r="A72" s="726" t="s">
        <v>1236</v>
      </c>
      <c r="B72" s="262" t="s">
        <v>682</v>
      </c>
      <c r="C72" s="300">
        <v>2104.7066080785348</v>
      </c>
      <c r="D72" s="300">
        <v>1825.023161282222</v>
      </c>
      <c r="E72" s="300">
        <v>622.15311991723138</v>
      </c>
      <c r="F72" s="291">
        <v>697.74289360222201</v>
      </c>
      <c r="G72" s="291">
        <v>943.84217628444469</v>
      </c>
      <c r="H72" s="291">
        <v>878.35615356222229</v>
      </c>
      <c r="I72" s="291">
        <v>857.51144155333327</v>
      </c>
      <c r="J72" s="291">
        <v>877.2796428800001</v>
      </c>
      <c r="K72" s="292">
        <v>2.3052988413609699E-2</v>
      </c>
    </row>
    <row r="73" spans="1:11" x14ac:dyDescent="0.2">
      <c r="A73" s="677"/>
      <c r="B73" s="262" t="s">
        <v>683</v>
      </c>
      <c r="C73" s="300">
        <v>0</v>
      </c>
      <c r="D73" s="300">
        <v>0</v>
      </c>
      <c r="E73" s="300">
        <v>0</v>
      </c>
      <c r="F73" s="291">
        <v>0</v>
      </c>
      <c r="G73" s="291">
        <v>0</v>
      </c>
      <c r="H73" s="291">
        <v>0</v>
      </c>
      <c r="I73" s="291">
        <v>0</v>
      </c>
      <c r="J73" s="291">
        <v>0</v>
      </c>
      <c r="K73" s="292" t="s">
        <v>1490</v>
      </c>
    </row>
    <row r="74" spans="1:11" x14ac:dyDescent="0.2">
      <c r="A74" s="677"/>
      <c r="B74" s="262" t="s">
        <v>684</v>
      </c>
      <c r="C74" s="300">
        <v>0</v>
      </c>
      <c r="D74" s="300">
        <v>29.769309999999997</v>
      </c>
      <c r="E74" s="300">
        <v>264.32949259999998</v>
      </c>
      <c r="F74" s="291">
        <v>244.22259000000003</v>
      </c>
      <c r="G74" s="291">
        <v>191.76510000000002</v>
      </c>
      <c r="H74" s="291">
        <v>57.238684500000005</v>
      </c>
      <c r="I74" s="291">
        <v>191.76510000000002</v>
      </c>
      <c r="J74" s="291">
        <v>57.238684500000005</v>
      </c>
      <c r="K74" s="292">
        <v>-0.70151667587063549</v>
      </c>
    </row>
    <row r="75" spans="1:11" x14ac:dyDescent="0.2">
      <c r="A75" s="727"/>
      <c r="B75" s="334" t="s">
        <v>685</v>
      </c>
      <c r="C75" s="335">
        <v>2104.7066080785348</v>
      </c>
      <c r="D75" s="335">
        <v>1854.7924712822221</v>
      </c>
      <c r="E75" s="335">
        <v>886.48261251723147</v>
      </c>
      <c r="F75" s="336">
        <v>941.96548360222198</v>
      </c>
      <c r="G75" s="336">
        <v>1135.6072762844447</v>
      </c>
      <c r="H75" s="336">
        <v>935.59483806222238</v>
      </c>
      <c r="I75" s="336">
        <v>1049.2765415533333</v>
      </c>
      <c r="J75" s="336">
        <v>934.51832738000019</v>
      </c>
      <c r="K75" s="345">
        <v>-0.10936889335527011</v>
      </c>
    </row>
    <row r="79" spans="1:11" ht="14.25" customHeight="1" x14ac:dyDescent="0.2">
      <c r="A79" s="339" t="s">
        <v>695</v>
      </c>
      <c r="B79" s="346" t="s">
        <v>697</v>
      </c>
      <c r="C79" s="312"/>
      <c r="D79" s="312"/>
      <c r="E79" s="312"/>
      <c r="F79" s="312"/>
      <c r="G79" s="312"/>
      <c r="H79" s="312"/>
      <c r="I79" s="728" t="s">
        <v>660</v>
      </c>
      <c r="J79" s="728"/>
      <c r="K79" s="728"/>
    </row>
    <row r="80" spans="1:11" ht="34.5" customHeight="1" x14ac:dyDescent="0.2">
      <c r="A80" s="340" t="s">
        <v>661</v>
      </c>
      <c r="B80" s="340" t="s">
        <v>323</v>
      </c>
      <c r="C80" s="341" t="s">
        <v>662</v>
      </c>
      <c r="D80" s="341" t="s">
        <v>663</v>
      </c>
      <c r="E80" s="341" t="s">
        <v>664</v>
      </c>
      <c r="F80" s="341" t="s">
        <v>665</v>
      </c>
      <c r="G80" s="341" t="s">
        <v>666</v>
      </c>
      <c r="H80" s="341" t="s">
        <v>28</v>
      </c>
      <c r="I80" s="348" t="s">
        <v>27</v>
      </c>
      <c r="J80" s="348" t="s">
        <v>28</v>
      </c>
      <c r="K80" s="348" t="s">
        <v>667</v>
      </c>
    </row>
    <row r="81" spans="1:11" x14ac:dyDescent="0.2">
      <c r="A81" s="677" t="s">
        <v>668</v>
      </c>
      <c r="B81" s="366" t="s">
        <v>669</v>
      </c>
      <c r="C81" s="338">
        <v>16381.84983333333</v>
      </c>
      <c r="D81" s="338">
        <v>7402.4342222222213</v>
      </c>
      <c r="E81" s="338">
        <v>7189.9428888888915</v>
      </c>
      <c r="F81" s="338">
        <v>5231.6844444444441</v>
      </c>
      <c r="G81" s="338">
        <v>5849.1096944444425</v>
      </c>
      <c r="H81" s="338">
        <v>4845.943517025089</v>
      </c>
      <c r="I81" s="338">
        <v>5849.1096944444434</v>
      </c>
      <c r="J81" s="338">
        <v>4713.1157392473115</v>
      </c>
      <c r="K81" s="342">
        <v>-0.19421655850908615</v>
      </c>
    </row>
    <row r="82" spans="1:11" x14ac:dyDescent="0.2">
      <c r="A82" s="677"/>
      <c r="B82" s="324" t="s">
        <v>670</v>
      </c>
      <c r="C82" s="291">
        <v>11.215441227777777</v>
      </c>
      <c r="D82" s="291">
        <v>7.8057809944444427</v>
      </c>
      <c r="E82" s="291">
        <v>10.754384600000003</v>
      </c>
      <c r="F82" s="291">
        <v>19.064117544444446</v>
      </c>
      <c r="G82" s="291">
        <v>28.092235088888888</v>
      </c>
      <c r="H82" s="291">
        <v>100.09703975583335</v>
      </c>
      <c r="I82" s="291">
        <v>16.565835477777778</v>
      </c>
      <c r="J82" s="291">
        <v>97.30925876138889</v>
      </c>
      <c r="K82" s="292">
        <v>4.8740930327313876</v>
      </c>
    </row>
    <row r="83" spans="1:11" x14ac:dyDescent="0.2">
      <c r="A83" s="677"/>
      <c r="B83" s="324" t="s">
        <v>671</v>
      </c>
      <c r="C83" s="291">
        <v>24585.677513950563</v>
      </c>
      <c r="D83" s="291">
        <v>19964.680145483082</v>
      </c>
      <c r="E83" s="291">
        <v>17454.46639622391</v>
      </c>
      <c r="F83" s="291">
        <v>10836.448954855276</v>
      </c>
      <c r="G83" s="291">
        <v>0</v>
      </c>
      <c r="H83" s="291">
        <v>0</v>
      </c>
      <c r="I83" s="291">
        <v>0</v>
      </c>
      <c r="J83" s="291">
        <v>0</v>
      </c>
      <c r="K83" s="292" t="s">
        <v>1490</v>
      </c>
    </row>
    <row r="84" spans="1:11" x14ac:dyDescent="0.2">
      <c r="A84" s="729"/>
      <c r="B84" s="254" t="s">
        <v>672</v>
      </c>
      <c r="C84" s="302">
        <v>40978.74278851167</v>
      </c>
      <c r="D84" s="302">
        <v>27374.920148699748</v>
      </c>
      <c r="E84" s="302">
        <v>24655.163669712801</v>
      </c>
      <c r="F84" s="302">
        <v>16087.197516844164</v>
      </c>
      <c r="G84" s="303">
        <v>5877.2019295333312</v>
      </c>
      <c r="H84" s="303">
        <v>4946.0405567809221</v>
      </c>
      <c r="I84" s="303">
        <v>5865.6755299222214</v>
      </c>
      <c r="J84" s="303">
        <v>4810.4249980087006</v>
      </c>
      <c r="K84" s="343">
        <v>-0.17990264318754656</v>
      </c>
    </row>
    <row r="85" spans="1:11" x14ac:dyDescent="0.2">
      <c r="A85" s="730" t="s">
        <v>673</v>
      </c>
      <c r="B85" s="324" t="s">
        <v>674</v>
      </c>
      <c r="C85" s="300">
        <v>4386.3676356494398</v>
      </c>
      <c r="D85" s="300">
        <v>4185.1688269169199</v>
      </c>
      <c r="E85" s="300">
        <v>4082.29268357609</v>
      </c>
      <c r="F85" s="291">
        <v>2529.5072028447244</v>
      </c>
      <c r="G85" s="291">
        <v>14204.2955325</v>
      </c>
      <c r="H85" s="291">
        <v>19984.363256456076</v>
      </c>
      <c r="I85" s="291">
        <v>9610.1889463000025</v>
      </c>
      <c r="J85" s="291">
        <v>17621.822807956072</v>
      </c>
      <c r="K85" s="292">
        <v>0.83366038965764666</v>
      </c>
    </row>
    <row r="86" spans="1:11" x14ac:dyDescent="0.2">
      <c r="A86" s="677"/>
      <c r="B86" s="324" t="s">
        <v>675</v>
      </c>
      <c r="C86" s="300">
        <v>45.00000039999999</v>
      </c>
      <c r="D86" s="300">
        <v>45.00000039999999</v>
      </c>
      <c r="E86" s="300">
        <v>45.000000200000002</v>
      </c>
      <c r="F86" s="300">
        <v>716.70980039999984</v>
      </c>
      <c r="G86" s="291">
        <v>932.50029039999993</v>
      </c>
      <c r="H86" s="291">
        <v>988.53638999999987</v>
      </c>
      <c r="I86" s="291">
        <v>0</v>
      </c>
      <c r="J86" s="291">
        <v>20.58</v>
      </c>
      <c r="K86" s="292" t="s">
        <v>1490</v>
      </c>
    </row>
    <row r="87" spans="1:11" x14ac:dyDescent="0.2">
      <c r="A87" s="729"/>
      <c r="B87" s="254" t="s">
        <v>676</v>
      </c>
      <c r="C87" s="302">
        <v>4431.3676360494401</v>
      </c>
      <c r="D87" s="302">
        <v>4230.1688273169202</v>
      </c>
      <c r="E87" s="302">
        <v>4127.2926837760897</v>
      </c>
      <c r="F87" s="302">
        <v>3246.2170032447243</v>
      </c>
      <c r="G87" s="303">
        <v>15136.7958229</v>
      </c>
      <c r="H87" s="303">
        <v>20972.899646456077</v>
      </c>
      <c r="I87" s="303">
        <v>9610.1889463000025</v>
      </c>
      <c r="J87" s="303">
        <v>17642.402807956074</v>
      </c>
      <c r="K87" s="343">
        <v>0.83580186680393376</v>
      </c>
    </row>
    <row r="88" spans="1:11" x14ac:dyDescent="0.2">
      <c r="A88" s="731" t="s">
        <v>677</v>
      </c>
      <c r="B88" s="731"/>
      <c r="C88" s="301">
        <v>45410.110424561113</v>
      </c>
      <c r="D88" s="301">
        <v>31605.088976016668</v>
      </c>
      <c r="E88" s="301">
        <v>28782.456353488891</v>
      </c>
      <c r="F88" s="301">
        <v>19333.414520088889</v>
      </c>
      <c r="G88" s="301">
        <v>21013.99775243333</v>
      </c>
      <c r="H88" s="301">
        <v>25918.940203236998</v>
      </c>
      <c r="I88" s="301">
        <v>15475.864476222225</v>
      </c>
      <c r="J88" s="301">
        <v>22452.827805964775</v>
      </c>
      <c r="K88" s="344">
        <v>0.45082866553026824</v>
      </c>
    </row>
    <row r="89" spans="1:11" x14ac:dyDescent="0.2">
      <c r="A89" s="730" t="s">
        <v>678</v>
      </c>
      <c r="B89" s="262" t="s">
        <v>679</v>
      </c>
      <c r="C89" s="292">
        <v>1</v>
      </c>
      <c r="D89" s="292">
        <v>1</v>
      </c>
      <c r="E89" s="292">
        <v>1</v>
      </c>
      <c r="F89" s="292">
        <v>1</v>
      </c>
      <c r="G89" s="292">
        <v>1</v>
      </c>
      <c r="H89" s="292">
        <v>0.99957894988071094</v>
      </c>
      <c r="I89" s="292">
        <v>1</v>
      </c>
      <c r="J89" s="292">
        <v>0.99949196395699091</v>
      </c>
      <c r="K89" s="292">
        <v>-5.0803604300908578E-4</v>
      </c>
    </row>
    <row r="90" spans="1:11" ht="25.5" x14ac:dyDescent="0.2">
      <c r="A90" s="677"/>
      <c r="B90" s="262" t="s">
        <v>680</v>
      </c>
      <c r="C90" s="306">
        <v>9.7585484699738406E-2</v>
      </c>
      <c r="D90" s="306">
        <v>0.13384454732992393</v>
      </c>
      <c r="E90" s="306">
        <v>0.14339612412113659</v>
      </c>
      <c r="F90" s="292">
        <v>0.16790707093522761</v>
      </c>
      <c r="G90" s="292">
        <v>0.7203196650740683</v>
      </c>
      <c r="H90" s="292">
        <v>0.80917273167815662</v>
      </c>
      <c r="I90" s="292">
        <v>0.62097913567707352</v>
      </c>
      <c r="J90" s="292">
        <v>0.78575415802499615</v>
      </c>
      <c r="K90" s="292">
        <v>0.26534711535559574</v>
      </c>
    </row>
    <row r="91" spans="1:11" ht="25.5" x14ac:dyDescent="0.2">
      <c r="A91" s="729"/>
      <c r="B91" s="263" t="s">
        <v>681</v>
      </c>
      <c r="C91" s="307">
        <v>0.1527160196064774</v>
      </c>
      <c r="D91" s="307">
        <v>0.17483757935718061</v>
      </c>
      <c r="E91" s="307">
        <v>0.1912398645762331</v>
      </c>
      <c r="F91" s="307">
        <v>0.23051153900143323</v>
      </c>
      <c r="G91" s="307">
        <v>1</v>
      </c>
      <c r="H91" s="307">
        <v>1</v>
      </c>
      <c r="I91" s="307">
        <v>1</v>
      </c>
      <c r="J91" s="307">
        <v>1</v>
      </c>
      <c r="K91" s="307">
        <v>0</v>
      </c>
    </row>
    <row r="92" spans="1:11" ht="14.25" customHeight="1" x14ac:dyDescent="0.2">
      <c r="A92" s="726" t="s">
        <v>1236</v>
      </c>
      <c r="B92" s="262" t="s">
        <v>682</v>
      </c>
      <c r="C92" s="300">
        <v>49.4861768911111</v>
      </c>
      <c r="D92" s="300">
        <v>48.122312797777766</v>
      </c>
      <c r="E92" s="300">
        <v>49.301754040000006</v>
      </c>
      <c r="F92" s="291">
        <v>724.33544741777757</v>
      </c>
      <c r="G92" s="291">
        <v>943.73718443555549</v>
      </c>
      <c r="H92" s="291">
        <v>1028.5774592399998</v>
      </c>
      <c r="I92" s="291">
        <v>6.6263341911111118</v>
      </c>
      <c r="J92" s="291">
        <v>59.505956842222218</v>
      </c>
      <c r="K92" s="292">
        <v>7.9802227183238674</v>
      </c>
    </row>
    <row r="93" spans="1:11" x14ac:dyDescent="0.2">
      <c r="A93" s="677"/>
      <c r="B93" s="262" t="s">
        <v>683</v>
      </c>
      <c r="C93" s="300">
        <v>0</v>
      </c>
      <c r="D93" s="300">
        <v>0</v>
      </c>
      <c r="E93" s="300">
        <v>0</v>
      </c>
      <c r="F93" s="291">
        <v>0</v>
      </c>
      <c r="G93" s="291">
        <v>0</v>
      </c>
      <c r="H93" s="291">
        <v>0</v>
      </c>
      <c r="I93" s="291">
        <v>0</v>
      </c>
      <c r="J93" s="291">
        <v>0</v>
      </c>
      <c r="K93" s="292" t="s">
        <v>1490</v>
      </c>
    </row>
    <row r="94" spans="1:11" x14ac:dyDescent="0.2">
      <c r="A94" s="677"/>
      <c r="B94" s="262" t="s">
        <v>684</v>
      </c>
      <c r="C94" s="300">
        <v>0</v>
      </c>
      <c r="D94" s="300">
        <v>0</v>
      </c>
      <c r="E94" s="300">
        <v>21.966159999999999</v>
      </c>
      <c r="F94" s="291">
        <v>1775.8024899999996</v>
      </c>
      <c r="G94" s="291">
        <v>1868.59539</v>
      </c>
      <c r="H94" s="291">
        <v>1563.4287300000001</v>
      </c>
      <c r="I94" s="291">
        <v>1516.3461799999998</v>
      </c>
      <c r="J94" s="291">
        <v>1161.7729509999999</v>
      </c>
      <c r="K94" s="292">
        <v>-0.23383395802137996</v>
      </c>
    </row>
    <row r="95" spans="1:11" x14ac:dyDescent="0.2">
      <c r="A95" s="727"/>
      <c r="B95" s="334" t="s">
        <v>685</v>
      </c>
      <c r="C95" s="335">
        <v>49.486176891111107</v>
      </c>
      <c r="D95" s="335">
        <v>48.122312797777774</v>
      </c>
      <c r="E95" s="335">
        <v>71.267914040000008</v>
      </c>
      <c r="F95" s="336">
        <v>2500.1379374177768</v>
      </c>
      <c r="G95" s="336">
        <v>2812.3325744355552</v>
      </c>
      <c r="H95" s="336">
        <v>2592.0061892399999</v>
      </c>
      <c r="I95" s="336">
        <v>1522.9725141911108</v>
      </c>
      <c r="J95" s="336">
        <v>1221.278907842222</v>
      </c>
      <c r="K95" s="345">
        <v>-0.19809524041812787</v>
      </c>
    </row>
    <row r="99" spans="1:11" ht="14.25" customHeight="1" x14ac:dyDescent="0.2">
      <c r="A99" s="339" t="s">
        <v>695</v>
      </c>
      <c r="B99" s="346" t="s">
        <v>698</v>
      </c>
      <c r="C99" s="312"/>
      <c r="D99" s="312"/>
      <c r="E99" s="312"/>
      <c r="F99" s="312"/>
      <c r="G99" s="312"/>
      <c r="H99" s="312"/>
      <c r="I99" s="728" t="s">
        <v>660</v>
      </c>
      <c r="J99" s="728"/>
      <c r="K99" s="728"/>
    </row>
    <row r="100" spans="1:11" ht="34.5" customHeight="1" x14ac:dyDescent="0.2">
      <c r="A100" s="340" t="s">
        <v>661</v>
      </c>
      <c r="B100" s="340" t="s">
        <v>323</v>
      </c>
      <c r="C100" s="341" t="s">
        <v>662</v>
      </c>
      <c r="D100" s="341" t="s">
        <v>663</v>
      </c>
      <c r="E100" s="341" t="s">
        <v>664</v>
      </c>
      <c r="F100" s="341" t="s">
        <v>665</v>
      </c>
      <c r="G100" s="341" t="s">
        <v>666</v>
      </c>
      <c r="H100" s="341" t="s">
        <v>28</v>
      </c>
      <c r="I100" s="348" t="s">
        <v>27</v>
      </c>
      <c r="J100" s="348" t="s">
        <v>28</v>
      </c>
      <c r="K100" s="348" t="s">
        <v>667</v>
      </c>
    </row>
    <row r="101" spans="1:11" x14ac:dyDescent="0.2">
      <c r="A101" s="677" t="s">
        <v>668</v>
      </c>
      <c r="B101" s="366" t="s">
        <v>669</v>
      </c>
      <c r="C101" s="338">
        <v>91.100444444444435</v>
      </c>
      <c r="D101" s="338">
        <v>109.72824999999999</v>
      </c>
      <c r="E101" s="338">
        <v>100.75450000000001</v>
      </c>
      <c r="F101" s="338">
        <v>160.40883333333332</v>
      </c>
      <c r="G101" s="338">
        <v>1038.3655000000001</v>
      </c>
      <c r="H101" s="338">
        <v>1183.0934447659465</v>
      </c>
      <c r="I101" s="338">
        <v>798.08247222222235</v>
      </c>
      <c r="J101" s="338">
        <v>938.13169476594635</v>
      </c>
      <c r="K101" s="342">
        <v>0.17548214303437049</v>
      </c>
    </row>
    <row r="102" spans="1:11" x14ac:dyDescent="0.2">
      <c r="A102" s="677"/>
      <c r="B102" s="324" t="s">
        <v>670</v>
      </c>
      <c r="C102" s="291">
        <v>29.325268127777779</v>
      </c>
      <c r="D102" s="291">
        <v>28.628330116666664</v>
      </c>
      <c r="E102" s="291">
        <v>36.562783138888896</v>
      </c>
      <c r="F102" s="291">
        <v>61.148825827777777</v>
      </c>
      <c r="G102" s="291">
        <v>112.12443937777778</v>
      </c>
      <c r="H102" s="291">
        <v>93.21900214444446</v>
      </c>
      <c r="I102" s="291">
        <v>82.799146588888888</v>
      </c>
      <c r="J102" s="291">
        <v>84.051489277777776</v>
      </c>
      <c r="K102" s="292">
        <v>1.5125067594077723E-2</v>
      </c>
    </row>
    <row r="103" spans="1:11" x14ac:dyDescent="0.2">
      <c r="A103" s="677"/>
      <c r="B103" s="324" t="s">
        <v>671</v>
      </c>
      <c r="C103" s="291">
        <v>2953.3537291274802</v>
      </c>
      <c r="D103" s="291">
        <v>2880.7840322454203</v>
      </c>
      <c r="E103" s="291">
        <v>2731.3033535761951</v>
      </c>
      <c r="F103" s="291">
        <v>2860.9054548619497</v>
      </c>
      <c r="G103" s="291">
        <v>0</v>
      </c>
      <c r="H103" s="291">
        <v>0</v>
      </c>
      <c r="I103" s="291">
        <v>0</v>
      </c>
      <c r="J103" s="291">
        <v>0</v>
      </c>
      <c r="K103" s="292" t="s">
        <v>1490</v>
      </c>
    </row>
    <row r="104" spans="1:11" x14ac:dyDescent="0.2">
      <c r="A104" s="729"/>
      <c r="B104" s="254" t="s">
        <v>672</v>
      </c>
      <c r="C104" s="302">
        <v>3073.7794416997021</v>
      </c>
      <c r="D104" s="302">
        <v>3019.1406123620868</v>
      </c>
      <c r="E104" s="302">
        <v>2868.6206367150839</v>
      </c>
      <c r="F104" s="302">
        <v>3082.4631140230608</v>
      </c>
      <c r="G104" s="303">
        <v>1150.4899393777778</v>
      </c>
      <c r="H104" s="303">
        <v>1276.3124469103909</v>
      </c>
      <c r="I104" s="303">
        <v>880.88161881111125</v>
      </c>
      <c r="J104" s="303">
        <v>1022.1831840437242</v>
      </c>
      <c r="K104" s="343">
        <v>0.16040925615330881</v>
      </c>
    </row>
    <row r="105" spans="1:11" x14ac:dyDescent="0.2">
      <c r="A105" s="730" t="s">
        <v>673</v>
      </c>
      <c r="B105" s="324" t="s">
        <v>674</v>
      </c>
      <c r="C105" s="300">
        <v>526.91227267251998</v>
      </c>
      <c r="D105" s="300">
        <v>603.89485035457983</v>
      </c>
      <c r="E105" s="300">
        <v>638.80381352380505</v>
      </c>
      <c r="F105" s="291">
        <v>667.80925973804983</v>
      </c>
      <c r="G105" s="291">
        <v>6909.4447827000004</v>
      </c>
      <c r="H105" s="291">
        <v>6813.0437178358425</v>
      </c>
      <c r="I105" s="291">
        <v>4878.8564435999997</v>
      </c>
      <c r="J105" s="291">
        <v>5458.7028772418325</v>
      </c>
      <c r="K105" s="292">
        <v>0.11884884098249415</v>
      </c>
    </row>
    <row r="106" spans="1:11" x14ac:dyDescent="0.2">
      <c r="A106" s="677"/>
      <c r="B106" s="324" t="s">
        <v>675</v>
      </c>
      <c r="C106" s="300">
        <v>0</v>
      </c>
      <c r="D106" s="300">
        <v>0</v>
      </c>
      <c r="E106" s="300">
        <v>0</v>
      </c>
      <c r="F106" s="300">
        <v>0</v>
      </c>
      <c r="G106" s="291">
        <v>299.47869309999999</v>
      </c>
      <c r="H106" s="291">
        <v>196.50555310095237</v>
      </c>
      <c r="I106" s="291">
        <v>0</v>
      </c>
      <c r="J106" s="291">
        <v>0</v>
      </c>
      <c r="K106" s="292" t="s">
        <v>1490</v>
      </c>
    </row>
    <row r="107" spans="1:11" x14ac:dyDescent="0.2">
      <c r="A107" s="729"/>
      <c r="B107" s="254" t="s">
        <v>676</v>
      </c>
      <c r="C107" s="302">
        <v>526.91227267251998</v>
      </c>
      <c r="D107" s="302">
        <v>603.89485035457983</v>
      </c>
      <c r="E107" s="302">
        <v>638.80381352380505</v>
      </c>
      <c r="F107" s="302">
        <v>667.80925973804983</v>
      </c>
      <c r="G107" s="303">
        <v>7208.9234758000002</v>
      </c>
      <c r="H107" s="303">
        <v>7009.5492709367945</v>
      </c>
      <c r="I107" s="303">
        <v>4878.8564435999997</v>
      </c>
      <c r="J107" s="303">
        <v>5458.7028772418325</v>
      </c>
      <c r="K107" s="343">
        <v>0.11884884098249415</v>
      </c>
    </row>
    <row r="108" spans="1:11" x14ac:dyDescent="0.2">
      <c r="A108" s="731" t="s">
        <v>677</v>
      </c>
      <c r="B108" s="731"/>
      <c r="C108" s="301">
        <v>3600.6917143722221</v>
      </c>
      <c r="D108" s="301">
        <v>3623.0354627166666</v>
      </c>
      <c r="E108" s="301">
        <v>3507.4244502388892</v>
      </c>
      <c r="F108" s="301">
        <v>3750.2723737611104</v>
      </c>
      <c r="G108" s="301">
        <v>8359.413415177778</v>
      </c>
      <c r="H108" s="301">
        <v>8285.861717847185</v>
      </c>
      <c r="I108" s="301">
        <v>5759.7380624111111</v>
      </c>
      <c r="J108" s="301">
        <v>6480.8860612855569</v>
      </c>
      <c r="K108" s="344">
        <v>0.1252049990920181</v>
      </c>
    </row>
    <row r="109" spans="1:11" x14ac:dyDescent="0.2">
      <c r="A109" s="730" t="s">
        <v>678</v>
      </c>
      <c r="B109" s="262" t="s">
        <v>679</v>
      </c>
      <c r="C109" s="292">
        <v>0.85871285227568328</v>
      </c>
      <c r="D109" s="292">
        <v>0.89531661669685059</v>
      </c>
      <c r="E109" s="292">
        <v>1</v>
      </c>
      <c r="F109" s="292">
        <v>1</v>
      </c>
      <c r="G109" s="292">
        <v>0.96207949225645761</v>
      </c>
      <c r="H109" s="292">
        <v>0.97527268669228229</v>
      </c>
      <c r="I109" s="292">
        <v>1</v>
      </c>
      <c r="J109" s="292">
        <v>0.98854100192506777</v>
      </c>
      <c r="K109" s="292">
        <v>-1.1458998074932225E-2</v>
      </c>
    </row>
    <row r="110" spans="1:11" ht="25.5" x14ac:dyDescent="0.2">
      <c r="A110" s="677"/>
      <c r="B110" s="262" t="s">
        <v>680</v>
      </c>
      <c r="C110" s="306">
        <v>0.14633640268877801</v>
      </c>
      <c r="D110" s="306">
        <v>0.16668201472744082</v>
      </c>
      <c r="E110" s="306">
        <v>0.18212903017206725</v>
      </c>
      <c r="F110" s="292">
        <v>0.17806953553837762</v>
      </c>
      <c r="G110" s="292">
        <v>0.86237192943599494</v>
      </c>
      <c r="H110" s="292">
        <v>0.84596503171645987</v>
      </c>
      <c r="I110" s="292">
        <v>0.84706220851259317</v>
      </c>
      <c r="J110" s="292">
        <v>0.84227724814514593</v>
      </c>
      <c r="K110" s="292">
        <v>-5.6488889710348822E-3</v>
      </c>
    </row>
    <row r="111" spans="1:11" ht="25.5" x14ac:dyDescent="0.2">
      <c r="A111" s="729"/>
      <c r="B111" s="263" t="s">
        <v>681</v>
      </c>
      <c r="C111" s="307">
        <v>0.15139999999999998</v>
      </c>
      <c r="D111" s="307">
        <v>0.17329999999999995</v>
      </c>
      <c r="E111" s="307">
        <v>0.18955000000000002</v>
      </c>
      <c r="F111" s="307">
        <v>0.18924999999999997</v>
      </c>
      <c r="G111" s="307">
        <v>1</v>
      </c>
      <c r="H111" s="307">
        <v>1</v>
      </c>
      <c r="I111" s="307">
        <v>1</v>
      </c>
      <c r="J111" s="307">
        <v>1</v>
      </c>
      <c r="K111" s="307">
        <v>0</v>
      </c>
    </row>
    <row r="112" spans="1:11" ht="14.25" customHeight="1" x14ac:dyDescent="0.2">
      <c r="A112" s="726" t="s">
        <v>1236</v>
      </c>
      <c r="B112" s="262" t="s">
        <v>682</v>
      </c>
      <c r="C112" s="300">
        <v>11.730107251111113</v>
      </c>
      <c r="D112" s="300">
        <v>11.451332046666666</v>
      </c>
      <c r="E112" s="300">
        <v>14.625113255555558</v>
      </c>
      <c r="F112" s="291">
        <v>24.459530331111111</v>
      </c>
      <c r="G112" s="291">
        <v>344.3284688511111</v>
      </c>
      <c r="H112" s="291">
        <v>233.79315395873019</v>
      </c>
      <c r="I112" s="291">
        <v>33.119658635555552</v>
      </c>
      <c r="J112" s="291">
        <v>33.620595711111108</v>
      </c>
      <c r="K112" s="292">
        <v>1.5125067594077723E-2</v>
      </c>
    </row>
    <row r="113" spans="1:11" x14ac:dyDescent="0.2">
      <c r="A113" s="677"/>
      <c r="B113" s="262" t="s">
        <v>683</v>
      </c>
      <c r="C113" s="300">
        <v>0</v>
      </c>
      <c r="D113" s="300">
        <v>0</v>
      </c>
      <c r="E113" s="300">
        <v>0</v>
      </c>
      <c r="F113" s="291">
        <v>0</v>
      </c>
      <c r="G113" s="291">
        <v>121.37271819999998</v>
      </c>
      <c r="H113" s="291">
        <v>78.014564899047613</v>
      </c>
      <c r="I113" s="291">
        <v>0</v>
      </c>
      <c r="J113" s="291">
        <v>0</v>
      </c>
      <c r="K113" s="292" t="s">
        <v>1490</v>
      </c>
    </row>
    <row r="114" spans="1:11" x14ac:dyDescent="0.2">
      <c r="A114" s="677"/>
      <c r="B114" s="262" t="s">
        <v>684</v>
      </c>
      <c r="C114" s="300">
        <v>0</v>
      </c>
      <c r="D114" s="300">
        <v>0</v>
      </c>
      <c r="E114" s="300">
        <v>0</v>
      </c>
      <c r="F114" s="291">
        <v>7.398769999999999</v>
      </c>
      <c r="G114" s="291">
        <v>987.6828562999998</v>
      </c>
      <c r="H114" s="291">
        <v>990.55082299999992</v>
      </c>
      <c r="I114" s="291">
        <v>6.6367999999999991</v>
      </c>
      <c r="J114" s="291">
        <v>7.167419999999999</v>
      </c>
      <c r="K114" s="292">
        <v>7.9951181292188922E-2</v>
      </c>
    </row>
    <row r="115" spans="1:11" x14ac:dyDescent="0.2">
      <c r="A115" s="727"/>
      <c r="B115" s="334" t="s">
        <v>685</v>
      </c>
      <c r="C115" s="335">
        <v>11.730107251111113</v>
      </c>
      <c r="D115" s="335">
        <v>11.451332046666666</v>
      </c>
      <c r="E115" s="335">
        <v>14.625113255555558</v>
      </c>
      <c r="F115" s="336">
        <v>31.85830033111111</v>
      </c>
      <c r="G115" s="336">
        <v>1453.3840433511111</v>
      </c>
      <c r="H115" s="336">
        <v>1302.3585418577779</v>
      </c>
      <c r="I115" s="336">
        <v>39.756458635555553</v>
      </c>
      <c r="J115" s="336">
        <v>40.788015711111107</v>
      </c>
      <c r="K115" s="345">
        <v>2.5946905508152929E-2</v>
      </c>
    </row>
    <row r="118" spans="1:11" ht="20.25" customHeight="1" x14ac:dyDescent="0.2">
      <c r="A118" s="339" t="s">
        <v>695</v>
      </c>
      <c r="B118" s="346" t="s">
        <v>699</v>
      </c>
      <c r="C118" s="312"/>
      <c r="D118" s="312"/>
      <c r="E118" s="312"/>
      <c r="F118" s="312"/>
      <c r="G118" s="312"/>
      <c r="H118" s="312"/>
      <c r="I118" s="728" t="s">
        <v>660</v>
      </c>
      <c r="J118" s="728"/>
      <c r="K118" s="728"/>
    </row>
    <row r="119" spans="1:11" ht="34.5" customHeight="1" x14ac:dyDescent="0.2">
      <c r="A119" s="340" t="s">
        <v>661</v>
      </c>
      <c r="B119" s="340" t="s">
        <v>323</v>
      </c>
      <c r="C119" s="341" t="s">
        <v>662</v>
      </c>
      <c r="D119" s="341" t="s">
        <v>663</v>
      </c>
      <c r="E119" s="341" t="s">
        <v>664</v>
      </c>
      <c r="F119" s="341" t="s">
        <v>665</v>
      </c>
      <c r="G119" s="341" t="s">
        <v>666</v>
      </c>
      <c r="H119" s="341" t="s">
        <v>28</v>
      </c>
      <c r="I119" s="348" t="s">
        <v>27</v>
      </c>
      <c r="J119" s="348" t="s">
        <v>28</v>
      </c>
      <c r="K119" s="348" t="s">
        <v>667</v>
      </c>
    </row>
    <row r="120" spans="1:11" x14ac:dyDescent="0.2">
      <c r="A120" s="677" t="s">
        <v>668</v>
      </c>
      <c r="B120" s="366" t="s">
        <v>669</v>
      </c>
      <c r="C120" s="338"/>
      <c r="D120" s="338"/>
      <c r="E120" s="338"/>
      <c r="F120" s="338">
        <v>200.13011111111109</v>
      </c>
      <c r="G120" s="338">
        <v>634.78236111111096</v>
      </c>
      <c r="H120" s="338">
        <v>1085.6513055555554</v>
      </c>
      <c r="I120" s="338">
        <v>634.78236111111096</v>
      </c>
      <c r="J120" s="338">
        <v>1085.6513055555554</v>
      </c>
      <c r="K120" s="342">
        <v>0.71027327170095278</v>
      </c>
    </row>
    <row r="121" spans="1:11" x14ac:dyDescent="0.2">
      <c r="A121" s="677"/>
      <c r="B121" s="324" t="s">
        <v>670</v>
      </c>
      <c r="C121" s="291"/>
      <c r="D121" s="291"/>
      <c r="E121" s="291"/>
      <c r="F121" s="291">
        <v>0.85375051111111122</v>
      </c>
      <c r="G121" s="291">
        <v>26.869892105555561</v>
      </c>
      <c r="H121" s="291">
        <v>28.424613255555563</v>
      </c>
      <c r="I121" s="291">
        <v>26.869892105555561</v>
      </c>
      <c r="J121" s="291">
        <v>28.424613255555563</v>
      </c>
      <c r="K121" s="292">
        <v>5.7861086449191745E-2</v>
      </c>
    </row>
    <row r="122" spans="1:11" x14ac:dyDescent="0.2">
      <c r="A122" s="677"/>
      <c r="B122" s="324" t="s">
        <v>671</v>
      </c>
      <c r="C122" s="291"/>
      <c r="D122" s="291"/>
      <c r="E122" s="291"/>
      <c r="F122" s="291">
        <v>481.05755654467504</v>
      </c>
      <c r="G122" s="291">
        <v>0</v>
      </c>
      <c r="H122" s="291">
        <v>0</v>
      </c>
      <c r="I122" s="291">
        <v>0</v>
      </c>
      <c r="J122" s="291">
        <v>0</v>
      </c>
      <c r="K122" s="292" t="s">
        <v>1490</v>
      </c>
    </row>
    <row r="123" spans="1:11" x14ac:dyDescent="0.2">
      <c r="A123" s="729"/>
      <c r="B123" s="254" t="s">
        <v>672</v>
      </c>
      <c r="C123" s="302"/>
      <c r="D123" s="302"/>
      <c r="E123" s="302"/>
      <c r="F123" s="302">
        <v>682.0414181668973</v>
      </c>
      <c r="G123" s="303">
        <v>661.65225321666651</v>
      </c>
      <c r="H123" s="303">
        <v>1114.075918811111</v>
      </c>
      <c r="I123" s="303">
        <v>661.65225321666651</v>
      </c>
      <c r="J123" s="303">
        <v>1114.075918811111</v>
      </c>
      <c r="K123" s="343">
        <v>0.68377862146612012</v>
      </c>
    </row>
    <row r="124" spans="1:11" x14ac:dyDescent="0.2">
      <c r="A124" s="730" t="s">
        <v>673</v>
      </c>
      <c r="B124" s="324" t="s">
        <v>674</v>
      </c>
      <c r="C124" s="300"/>
      <c r="D124" s="300"/>
      <c r="E124" s="300"/>
      <c r="F124" s="291">
        <v>112.29126435532498</v>
      </c>
      <c r="G124" s="291">
        <v>1297.1751228999999</v>
      </c>
      <c r="H124" s="291">
        <v>1524.246310352258</v>
      </c>
      <c r="I124" s="291">
        <v>1297.1751228999999</v>
      </c>
      <c r="J124" s="291">
        <v>1459.3056508399998</v>
      </c>
      <c r="K124" s="292">
        <v>0.12498738611139593</v>
      </c>
    </row>
    <row r="125" spans="1:11" x14ac:dyDescent="0.2">
      <c r="A125" s="677"/>
      <c r="B125" s="324" t="s">
        <v>675</v>
      </c>
      <c r="C125" s="300"/>
      <c r="D125" s="300"/>
      <c r="E125" s="300"/>
      <c r="F125" s="300">
        <v>8.6476600000000001</v>
      </c>
      <c r="G125" s="291">
        <v>199.15248</v>
      </c>
      <c r="H125" s="291">
        <v>205.65545</v>
      </c>
      <c r="I125" s="291">
        <v>199.15248</v>
      </c>
      <c r="J125" s="291">
        <v>205.65545</v>
      </c>
      <c r="K125" s="292">
        <v>3.2653221290540824E-2</v>
      </c>
    </row>
    <row r="126" spans="1:11" x14ac:dyDescent="0.2">
      <c r="A126" s="729"/>
      <c r="B126" s="254" t="s">
        <v>676</v>
      </c>
      <c r="C126" s="302"/>
      <c r="D126" s="302"/>
      <c r="E126" s="302"/>
      <c r="F126" s="302">
        <v>120.93892435532499</v>
      </c>
      <c r="G126" s="303">
        <v>1496.3276028999999</v>
      </c>
      <c r="H126" s="303">
        <v>1729.901760352258</v>
      </c>
      <c r="I126" s="303">
        <v>1496.3276028999999</v>
      </c>
      <c r="J126" s="303">
        <v>1664.9611008399997</v>
      </c>
      <c r="K126" s="343">
        <v>0.11269824710389287</v>
      </c>
    </row>
    <row r="127" spans="1:11" x14ac:dyDescent="0.2">
      <c r="A127" s="731" t="s">
        <v>677</v>
      </c>
      <c r="B127" s="731"/>
      <c r="C127" s="301"/>
      <c r="D127" s="301"/>
      <c r="E127" s="301"/>
      <c r="F127" s="301">
        <v>802.98034252222226</v>
      </c>
      <c r="G127" s="301">
        <v>2157.9798561166663</v>
      </c>
      <c r="H127" s="301">
        <v>2843.977679163369</v>
      </c>
      <c r="I127" s="301">
        <v>2157.9798561166663</v>
      </c>
      <c r="J127" s="301">
        <v>2779.0370196511108</v>
      </c>
      <c r="K127" s="344">
        <v>0.28779562597588426</v>
      </c>
    </row>
    <row r="128" spans="1:11" x14ac:dyDescent="0.2">
      <c r="A128" s="730" t="s">
        <v>678</v>
      </c>
      <c r="B128" s="262" t="s">
        <v>679</v>
      </c>
      <c r="C128" s="292"/>
      <c r="D128" s="292"/>
      <c r="E128" s="292"/>
      <c r="F128" s="292">
        <v>1</v>
      </c>
      <c r="G128" s="292">
        <v>1</v>
      </c>
      <c r="H128" s="292">
        <v>1</v>
      </c>
      <c r="I128" s="292">
        <v>1</v>
      </c>
      <c r="J128" s="292">
        <v>1</v>
      </c>
      <c r="K128" s="292">
        <v>0</v>
      </c>
    </row>
    <row r="129" spans="1:11" ht="25.5" x14ac:dyDescent="0.2">
      <c r="A129" s="677"/>
      <c r="B129" s="262" t="s">
        <v>680</v>
      </c>
      <c r="C129" s="306"/>
      <c r="D129" s="306"/>
      <c r="E129" s="306"/>
      <c r="F129" s="292">
        <v>0.15061255917603988</v>
      </c>
      <c r="G129" s="292">
        <v>0.69339275742484241</v>
      </c>
      <c r="H129" s="292">
        <v>0.6082684027468015</v>
      </c>
      <c r="I129" s="292">
        <v>0.69339275742484241</v>
      </c>
      <c r="J129" s="292">
        <v>0.59911440152352646</v>
      </c>
      <c r="K129" s="292">
        <v>-0.13596674452074142</v>
      </c>
    </row>
    <row r="130" spans="1:11" ht="25.5" x14ac:dyDescent="0.2">
      <c r="A130" s="729"/>
      <c r="B130" s="263" t="s">
        <v>681</v>
      </c>
      <c r="C130" s="307"/>
      <c r="D130" s="307"/>
      <c r="E130" s="307"/>
      <c r="F130" s="307">
        <v>0.20089639755786984</v>
      </c>
      <c r="G130" s="307">
        <v>1</v>
      </c>
      <c r="H130" s="307">
        <v>1</v>
      </c>
      <c r="I130" s="307">
        <v>1</v>
      </c>
      <c r="J130" s="307">
        <v>1</v>
      </c>
      <c r="K130" s="307">
        <v>0</v>
      </c>
    </row>
    <row r="131" spans="1:11" ht="14.25" customHeight="1" x14ac:dyDescent="0.2">
      <c r="A131" s="726" t="s">
        <v>1236</v>
      </c>
      <c r="B131" s="262" t="s">
        <v>682</v>
      </c>
      <c r="C131" s="300"/>
      <c r="D131" s="300"/>
      <c r="E131" s="300"/>
      <c r="F131" s="291">
        <v>8.9891602044444454</v>
      </c>
      <c r="G131" s="291">
        <v>209.90043684222223</v>
      </c>
      <c r="H131" s="291">
        <v>217.02529530222222</v>
      </c>
      <c r="I131" s="291">
        <v>209.90043684222223</v>
      </c>
      <c r="J131" s="291">
        <v>217.02529530222222</v>
      </c>
      <c r="K131" s="292">
        <v>3.3943990623304776E-2</v>
      </c>
    </row>
    <row r="132" spans="1:11" x14ac:dyDescent="0.2">
      <c r="A132" s="677"/>
      <c r="B132" s="262" t="s">
        <v>683</v>
      </c>
      <c r="C132" s="300"/>
      <c r="D132" s="300"/>
      <c r="E132" s="300"/>
      <c r="F132" s="291">
        <v>0</v>
      </c>
      <c r="G132" s="291">
        <v>0</v>
      </c>
      <c r="H132" s="291">
        <v>0</v>
      </c>
      <c r="I132" s="291">
        <v>0</v>
      </c>
      <c r="J132" s="291">
        <v>0</v>
      </c>
      <c r="K132" s="292" t="s">
        <v>1490</v>
      </c>
    </row>
    <row r="133" spans="1:11" x14ac:dyDescent="0.2">
      <c r="A133" s="677"/>
      <c r="B133" s="262" t="s">
        <v>684</v>
      </c>
      <c r="C133" s="300"/>
      <c r="D133" s="300"/>
      <c r="E133" s="300"/>
      <c r="F133" s="291">
        <v>0</v>
      </c>
      <c r="G133" s="291">
        <v>0</v>
      </c>
      <c r="H133" s="291">
        <v>0</v>
      </c>
      <c r="I133" s="291">
        <v>0</v>
      </c>
      <c r="J133" s="291">
        <v>0</v>
      </c>
      <c r="K133" s="292" t="s">
        <v>1490</v>
      </c>
    </row>
    <row r="134" spans="1:11" x14ac:dyDescent="0.2">
      <c r="A134" s="727"/>
      <c r="B134" s="334" t="s">
        <v>685</v>
      </c>
      <c r="C134" s="335"/>
      <c r="D134" s="335"/>
      <c r="E134" s="335"/>
      <c r="F134" s="336">
        <v>8.9891602044444436</v>
      </c>
      <c r="G134" s="336">
        <v>209.90043684222223</v>
      </c>
      <c r="H134" s="336">
        <v>217.02529530222225</v>
      </c>
      <c r="I134" s="336">
        <v>209.90043684222223</v>
      </c>
      <c r="J134" s="336">
        <v>217.02529530222225</v>
      </c>
      <c r="K134" s="345">
        <v>3.3943990623304998E-2</v>
      </c>
    </row>
    <row r="138" spans="1:11" ht="14.25" customHeight="1" x14ac:dyDescent="0.2">
      <c r="A138" s="339" t="s">
        <v>695</v>
      </c>
      <c r="B138" s="346" t="s">
        <v>700</v>
      </c>
      <c r="C138" s="312"/>
      <c r="D138" s="312"/>
      <c r="E138" s="312"/>
      <c r="F138" s="312"/>
      <c r="G138" s="312"/>
      <c r="H138" s="312"/>
      <c r="I138" s="728" t="s">
        <v>660</v>
      </c>
      <c r="J138" s="728"/>
      <c r="K138" s="728"/>
    </row>
    <row r="139" spans="1:11" ht="34.5" customHeight="1" x14ac:dyDescent="0.2">
      <c r="A139" s="340" t="s">
        <v>661</v>
      </c>
      <c r="B139" s="340" t="s">
        <v>323</v>
      </c>
      <c r="C139" s="341" t="s">
        <v>662</v>
      </c>
      <c r="D139" s="341" t="s">
        <v>663</v>
      </c>
      <c r="E139" s="341" t="s">
        <v>664</v>
      </c>
      <c r="F139" s="341" t="s">
        <v>665</v>
      </c>
      <c r="G139" s="341" t="s">
        <v>666</v>
      </c>
      <c r="H139" s="341" t="s">
        <v>28</v>
      </c>
      <c r="I139" s="348" t="s">
        <v>27</v>
      </c>
      <c r="J139" s="348" t="s">
        <v>28</v>
      </c>
      <c r="K139" s="348" t="s">
        <v>667</v>
      </c>
    </row>
    <row r="140" spans="1:11" x14ac:dyDescent="0.2">
      <c r="A140" s="677" t="s">
        <v>668</v>
      </c>
      <c r="B140" s="366" t="s">
        <v>669</v>
      </c>
      <c r="C140" s="338"/>
      <c r="D140" s="338"/>
      <c r="E140" s="338"/>
      <c r="F140" s="338"/>
      <c r="G140" s="338" t="s">
        <v>1490</v>
      </c>
      <c r="H140" s="338" t="s">
        <v>1490</v>
      </c>
      <c r="I140" s="338" t="s">
        <v>1490</v>
      </c>
      <c r="J140" s="338" t="s">
        <v>1490</v>
      </c>
      <c r="K140" s="342" t="s">
        <v>1490</v>
      </c>
    </row>
    <row r="141" spans="1:11" x14ac:dyDescent="0.2">
      <c r="A141" s="677"/>
      <c r="B141" s="324" t="s">
        <v>670</v>
      </c>
      <c r="C141" s="291"/>
      <c r="D141" s="291"/>
      <c r="E141" s="291"/>
      <c r="F141" s="291"/>
      <c r="G141" s="291" t="s">
        <v>1490</v>
      </c>
      <c r="H141" s="291" t="s">
        <v>1490</v>
      </c>
      <c r="I141" s="291" t="s">
        <v>1490</v>
      </c>
      <c r="J141" s="291" t="s">
        <v>1490</v>
      </c>
      <c r="K141" s="292" t="s">
        <v>1490</v>
      </c>
    </row>
    <row r="142" spans="1:11" x14ac:dyDescent="0.2">
      <c r="A142" s="677"/>
      <c r="B142" s="324" t="s">
        <v>671</v>
      </c>
      <c r="C142" s="291"/>
      <c r="D142" s="291"/>
      <c r="E142" s="291"/>
      <c r="F142" s="291"/>
      <c r="G142" s="291">
        <v>0</v>
      </c>
      <c r="H142" s="291">
        <v>0</v>
      </c>
      <c r="I142" s="291" t="s">
        <v>1490</v>
      </c>
      <c r="J142" s="291" t="s">
        <v>1490</v>
      </c>
      <c r="K142" s="292" t="s">
        <v>1490</v>
      </c>
    </row>
    <row r="143" spans="1:11" x14ac:dyDescent="0.2">
      <c r="A143" s="729"/>
      <c r="B143" s="254" t="s">
        <v>672</v>
      </c>
      <c r="C143" s="302"/>
      <c r="D143" s="302"/>
      <c r="E143" s="302"/>
      <c r="F143" s="302"/>
      <c r="G143" s="303">
        <v>0</v>
      </c>
      <c r="H143" s="303">
        <v>0</v>
      </c>
      <c r="I143" s="303">
        <v>0</v>
      </c>
      <c r="J143" s="303">
        <v>0</v>
      </c>
      <c r="K143" s="343" t="s">
        <v>1490</v>
      </c>
    </row>
    <row r="144" spans="1:11" x14ac:dyDescent="0.2">
      <c r="A144" s="730" t="s">
        <v>673</v>
      </c>
      <c r="B144" s="324" t="s">
        <v>674</v>
      </c>
      <c r="C144" s="300"/>
      <c r="D144" s="300"/>
      <c r="E144" s="300"/>
      <c r="F144" s="291"/>
      <c r="G144" s="291">
        <v>195.66483909999999</v>
      </c>
      <c r="H144" s="291">
        <v>250.45334780887782</v>
      </c>
      <c r="I144" s="291" t="s">
        <v>1490</v>
      </c>
      <c r="J144" s="291" t="s">
        <v>1490</v>
      </c>
      <c r="K144" s="292" t="s">
        <v>1490</v>
      </c>
    </row>
    <row r="145" spans="1:11" x14ac:dyDescent="0.2">
      <c r="A145" s="677"/>
      <c r="B145" s="324" t="s">
        <v>675</v>
      </c>
      <c r="C145" s="300"/>
      <c r="D145" s="300"/>
      <c r="E145" s="300"/>
      <c r="F145" s="300"/>
      <c r="G145" s="291" t="s">
        <v>1490</v>
      </c>
      <c r="H145" s="291" t="s">
        <v>1490</v>
      </c>
      <c r="I145" s="291" t="s">
        <v>1490</v>
      </c>
      <c r="J145" s="291" t="s">
        <v>1490</v>
      </c>
      <c r="K145" s="292" t="s">
        <v>1490</v>
      </c>
    </row>
    <row r="146" spans="1:11" x14ac:dyDescent="0.2">
      <c r="A146" s="729"/>
      <c r="B146" s="254" t="s">
        <v>676</v>
      </c>
      <c r="C146" s="302"/>
      <c r="D146" s="302"/>
      <c r="E146" s="302"/>
      <c r="F146" s="302"/>
      <c r="G146" s="303">
        <v>195.66483909999999</v>
      </c>
      <c r="H146" s="303">
        <v>250.45334780887782</v>
      </c>
      <c r="I146" s="303">
        <v>0</v>
      </c>
      <c r="J146" s="303">
        <v>0</v>
      </c>
      <c r="K146" s="343" t="s">
        <v>1490</v>
      </c>
    </row>
    <row r="147" spans="1:11" x14ac:dyDescent="0.2">
      <c r="A147" s="731" t="s">
        <v>677</v>
      </c>
      <c r="B147" s="731"/>
      <c r="C147" s="301"/>
      <c r="D147" s="301"/>
      <c r="E147" s="301"/>
      <c r="F147" s="301"/>
      <c r="G147" s="301">
        <v>195.66483909999999</v>
      </c>
      <c r="H147" s="301">
        <v>250.45334780887782</v>
      </c>
      <c r="I147" s="301">
        <v>0</v>
      </c>
      <c r="J147" s="301">
        <v>0</v>
      </c>
      <c r="K147" s="344" t="s">
        <v>1490</v>
      </c>
    </row>
    <row r="148" spans="1:11" x14ac:dyDescent="0.2">
      <c r="A148" s="730" t="s">
        <v>678</v>
      </c>
      <c r="B148" s="262" t="s">
        <v>679</v>
      </c>
      <c r="C148" s="292"/>
      <c r="D148" s="292"/>
      <c r="E148" s="292"/>
      <c r="F148" s="292"/>
      <c r="G148" s="292">
        <v>0.96513410995278459</v>
      </c>
      <c r="H148" s="292">
        <v>0.86632814116465728</v>
      </c>
      <c r="I148" s="292" t="s">
        <v>1490</v>
      </c>
      <c r="J148" s="292" t="s">
        <v>1490</v>
      </c>
      <c r="K148" s="292" t="s">
        <v>1490</v>
      </c>
    </row>
    <row r="149" spans="1:11" ht="25.5" x14ac:dyDescent="0.2">
      <c r="A149" s="677"/>
      <c r="B149" s="262" t="s">
        <v>680</v>
      </c>
      <c r="C149" s="306"/>
      <c r="D149" s="306"/>
      <c r="E149" s="306"/>
      <c r="F149" s="292"/>
      <c r="G149" s="292">
        <v>1</v>
      </c>
      <c r="H149" s="292">
        <v>1</v>
      </c>
      <c r="I149" s="292" t="s">
        <v>1490</v>
      </c>
      <c r="J149" s="292" t="s">
        <v>1490</v>
      </c>
      <c r="K149" s="292" t="s">
        <v>1490</v>
      </c>
    </row>
    <row r="150" spans="1:11" ht="25.5" x14ac:dyDescent="0.2">
      <c r="A150" s="729"/>
      <c r="B150" s="263" t="s">
        <v>681</v>
      </c>
      <c r="C150" s="307"/>
      <c r="D150" s="307"/>
      <c r="E150" s="307"/>
      <c r="F150" s="307"/>
      <c r="G150" s="307">
        <v>1</v>
      </c>
      <c r="H150" s="307">
        <v>1</v>
      </c>
      <c r="I150" s="307" t="s">
        <v>1490</v>
      </c>
      <c r="J150" s="307" t="s">
        <v>1490</v>
      </c>
      <c r="K150" s="307" t="s">
        <v>1490</v>
      </c>
    </row>
    <row r="151" spans="1:11" ht="14.25" customHeight="1" x14ac:dyDescent="0.2">
      <c r="A151" s="726" t="s">
        <v>1236</v>
      </c>
      <c r="B151" s="262" t="s">
        <v>682</v>
      </c>
      <c r="C151" s="300"/>
      <c r="D151" s="300"/>
      <c r="E151" s="300"/>
      <c r="F151" s="291"/>
      <c r="G151" s="291">
        <v>0</v>
      </c>
      <c r="H151" s="291">
        <v>0</v>
      </c>
      <c r="I151" s="291">
        <v>0</v>
      </c>
      <c r="J151" s="291">
        <v>0</v>
      </c>
      <c r="K151" s="292" t="s">
        <v>1490</v>
      </c>
    </row>
    <row r="152" spans="1:11" x14ac:dyDescent="0.2">
      <c r="A152" s="677"/>
      <c r="B152" s="262" t="s">
        <v>683</v>
      </c>
      <c r="C152" s="300"/>
      <c r="D152" s="300"/>
      <c r="E152" s="300"/>
      <c r="F152" s="291"/>
      <c r="G152" s="291">
        <v>0</v>
      </c>
      <c r="H152" s="291">
        <v>0</v>
      </c>
      <c r="I152" s="291">
        <v>0</v>
      </c>
      <c r="J152" s="291">
        <v>0</v>
      </c>
      <c r="K152" s="292" t="s">
        <v>1490</v>
      </c>
    </row>
    <row r="153" spans="1:11" x14ac:dyDescent="0.2">
      <c r="A153" s="677"/>
      <c r="B153" s="262" t="s">
        <v>684</v>
      </c>
      <c r="C153" s="300"/>
      <c r="D153" s="300"/>
      <c r="E153" s="300"/>
      <c r="F153" s="291"/>
      <c r="G153" s="291">
        <v>0</v>
      </c>
      <c r="H153" s="291">
        <v>0</v>
      </c>
      <c r="I153" s="291">
        <v>0</v>
      </c>
      <c r="J153" s="291">
        <v>0</v>
      </c>
      <c r="K153" s="292" t="s">
        <v>1490</v>
      </c>
    </row>
    <row r="154" spans="1:11" x14ac:dyDescent="0.2">
      <c r="A154" s="727"/>
      <c r="B154" s="334" t="s">
        <v>685</v>
      </c>
      <c r="C154" s="335"/>
      <c r="D154" s="335"/>
      <c r="E154" s="335"/>
      <c r="F154" s="336"/>
      <c r="G154" s="336">
        <v>0</v>
      </c>
      <c r="H154" s="336">
        <v>0</v>
      </c>
      <c r="I154" s="336">
        <v>0</v>
      </c>
      <c r="J154" s="336">
        <v>0</v>
      </c>
      <c r="K154" s="345" t="s">
        <v>1490</v>
      </c>
    </row>
  </sheetData>
  <sheetProtection algorithmName="SHA-512" hashValue="wh5As6JGlUfQCnPbbe6BrjuLcrl3Oo+wlvi7AIl3huQCO7oYtryDaZXjk3Y0TvyxckzknLlyGMl3HG19yTG1uw==" saltValue="pDm1z3hxMVn+rEZqQQ3FsQ==" spinCount="100000" sheet="1" objects="1" scenarios="1"/>
  <mergeCells count="38">
    <mergeCell ref="A61:A64"/>
    <mergeCell ref="A65:A67"/>
    <mergeCell ref="A68:B68"/>
    <mergeCell ref="A69:A71"/>
    <mergeCell ref="A72:A75"/>
    <mergeCell ref="A109:A111"/>
    <mergeCell ref="A112:A115"/>
    <mergeCell ref="A32:A36"/>
    <mergeCell ref="I8:K8"/>
    <mergeCell ref="I30:K30"/>
    <mergeCell ref="I59:K59"/>
    <mergeCell ref="A10:A13"/>
    <mergeCell ref="A14:A16"/>
    <mergeCell ref="A17:B17"/>
    <mergeCell ref="A18:A20"/>
    <mergeCell ref="A21:A24"/>
    <mergeCell ref="A81:A84"/>
    <mergeCell ref="A85:A87"/>
    <mergeCell ref="A88:B88"/>
    <mergeCell ref="A89:A91"/>
    <mergeCell ref="A92:A95"/>
    <mergeCell ref="I79:K79"/>
    <mergeCell ref="I99:K99"/>
    <mergeCell ref="A101:A104"/>
    <mergeCell ref="A105:A107"/>
    <mergeCell ref="A108:B108"/>
    <mergeCell ref="A151:A154"/>
    <mergeCell ref="I118:K118"/>
    <mergeCell ref="A120:A123"/>
    <mergeCell ref="A124:A126"/>
    <mergeCell ref="A127:B127"/>
    <mergeCell ref="A128:A130"/>
    <mergeCell ref="A131:A134"/>
    <mergeCell ref="I138:K138"/>
    <mergeCell ref="A140:A143"/>
    <mergeCell ref="A144:A146"/>
    <mergeCell ref="A147:B147"/>
    <mergeCell ref="A148:A150"/>
  </mergeCells>
  <hyperlinks>
    <hyperlink ref="A1" location="Introduction!A1" display="&lt; Home" xr:uid="{AA552B77-6DA0-40BD-8767-0D4CBE413635}"/>
  </hyperlinks>
  <pageMargins left="0.70866141732283472" right="0.70866141732283472" top="0.74803149606299213" bottom="0.74803149606299213" header="0.31496062992125984" footer="0.31496062992125984"/>
  <pageSetup paperSize="9" scale="55" fitToHeight="0" orientation="portrait" r:id="rId1"/>
  <headerFooter scaleWithDoc="0">
    <oddFooter>&amp;L&amp;9Dexus 2023 Sustainability Data Pack</oddFooter>
  </headerFooter>
  <rowBreaks count="1" manualBreakCount="1">
    <brk id="76"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DBD1-57E6-4C1A-9654-1EECBDADF836}">
  <sheetPr codeName="Sheet22">
    <tabColor theme="9"/>
    <pageSetUpPr fitToPage="1"/>
  </sheetPr>
  <dimension ref="A1:K108"/>
  <sheetViews>
    <sheetView showGridLines="0" zoomScaleNormal="100" workbookViewId="0"/>
  </sheetViews>
  <sheetFormatPr defaultRowHeight="14.25" x14ac:dyDescent="0.2"/>
  <cols>
    <col min="1" max="1" width="15.875" customWidth="1"/>
    <col min="2" max="2" width="25" customWidth="1"/>
    <col min="3" max="8" width="12" style="150" customWidth="1"/>
    <col min="11" max="11" width="11.25" customWidth="1"/>
  </cols>
  <sheetData>
    <row r="1" spans="1:11" x14ac:dyDescent="0.2">
      <c r="A1" s="314" t="s">
        <v>20</v>
      </c>
      <c r="B1" s="659"/>
    </row>
    <row r="4" spans="1:11" ht="20.25" thickBot="1" x14ac:dyDescent="0.35">
      <c r="A4" s="40" t="s">
        <v>7</v>
      </c>
      <c r="B4" s="150"/>
    </row>
    <row r="5" spans="1:11" ht="20.25" thickTop="1" x14ac:dyDescent="0.3">
      <c r="B5" s="38"/>
    </row>
    <row r="6" spans="1:11" ht="15.75" x14ac:dyDescent="0.25">
      <c r="A6" s="337" t="s">
        <v>701</v>
      </c>
      <c r="B6" s="153"/>
      <c r="C6" s="153"/>
      <c r="D6" s="153"/>
      <c r="E6" s="153"/>
      <c r="F6" s="153"/>
      <c r="G6" s="153"/>
      <c r="H6" s="153"/>
    </row>
    <row r="7" spans="1:11" ht="15" x14ac:dyDescent="0.2">
      <c r="B7" s="153"/>
      <c r="C7" s="153"/>
      <c r="D7" s="153"/>
      <c r="E7" s="153"/>
      <c r="F7" s="153"/>
      <c r="G7" s="153"/>
      <c r="H7" s="153"/>
    </row>
    <row r="8" spans="1:11" ht="16.5" customHeight="1" x14ac:dyDescent="0.2">
      <c r="A8" s="339" t="s">
        <v>658</v>
      </c>
      <c r="B8" s="346" t="s">
        <v>659</v>
      </c>
      <c r="C8" s="312"/>
      <c r="D8" s="312"/>
      <c r="E8" s="312"/>
      <c r="F8" s="312"/>
      <c r="G8" s="312"/>
      <c r="H8" s="312"/>
      <c r="I8" s="728" t="s">
        <v>660</v>
      </c>
      <c r="J8" s="728"/>
      <c r="K8" s="728"/>
    </row>
    <row r="9" spans="1:11" ht="34.5" customHeight="1" x14ac:dyDescent="0.2">
      <c r="A9" s="340" t="s">
        <v>661</v>
      </c>
      <c r="B9" s="340" t="s">
        <v>323</v>
      </c>
      <c r="C9" s="341" t="s">
        <v>662</v>
      </c>
      <c r="D9" s="341" t="s">
        <v>663</v>
      </c>
      <c r="E9" s="341" t="s">
        <v>664</v>
      </c>
      <c r="F9" s="341" t="s">
        <v>665</v>
      </c>
      <c r="G9" s="341" t="s">
        <v>666</v>
      </c>
      <c r="H9" s="341" t="s">
        <v>28</v>
      </c>
      <c r="I9" s="348" t="s">
        <v>27</v>
      </c>
      <c r="J9" s="348" t="s">
        <v>28</v>
      </c>
      <c r="K9" s="348" t="s">
        <v>667</v>
      </c>
    </row>
    <row r="10" spans="1:11" ht="25.5" x14ac:dyDescent="0.2">
      <c r="A10" s="350" t="s">
        <v>702</v>
      </c>
      <c r="B10" s="253" t="s">
        <v>703</v>
      </c>
      <c r="C10" s="308">
        <v>1756865.7839439551</v>
      </c>
      <c r="D10" s="308">
        <v>1716815.9809999997</v>
      </c>
      <c r="E10" s="308">
        <v>1505569.7121983606</v>
      </c>
      <c r="F10" s="308">
        <v>1075145.4463000002</v>
      </c>
      <c r="G10" s="308">
        <v>1041849.95027752</v>
      </c>
      <c r="H10" s="308">
        <v>1326775.0228126557</v>
      </c>
      <c r="I10" s="308">
        <v>843178.33390000009</v>
      </c>
      <c r="J10" s="308">
        <v>1148616.3326288296</v>
      </c>
      <c r="K10" s="351">
        <v>0.36224602370422643</v>
      </c>
    </row>
    <row r="11" spans="1:11" ht="24" customHeight="1" x14ac:dyDescent="0.2">
      <c r="A11" s="730" t="s">
        <v>704</v>
      </c>
      <c r="B11" s="324" t="s">
        <v>705</v>
      </c>
      <c r="C11" s="300">
        <v>0</v>
      </c>
      <c r="D11" s="300">
        <v>0</v>
      </c>
      <c r="E11" s="300">
        <v>0</v>
      </c>
      <c r="F11" s="291">
        <v>0</v>
      </c>
      <c r="G11" s="291">
        <v>0</v>
      </c>
      <c r="H11" s="291">
        <v>0</v>
      </c>
      <c r="I11" s="291">
        <v>0</v>
      </c>
      <c r="J11" s="291">
        <v>0</v>
      </c>
      <c r="K11" s="292" t="s">
        <v>1490</v>
      </c>
    </row>
    <row r="12" spans="1:11" ht="18.75" customHeight="1" x14ac:dyDescent="0.2">
      <c r="A12" s="677"/>
      <c r="B12" s="324" t="s">
        <v>706</v>
      </c>
      <c r="C12" s="300">
        <v>10568.001200000001</v>
      </c>
      <c r="D12" s="300">
        <v>4814.5491999999995</v>
      </c>
      <c r="E12" s="300">
        <v>7553.1836000000003</v>
      </c>
      <c r="F12" s="300">
        <v>21918.510000000002</v>
      </c>
      <c r="G12" s="291">
        <v>18640.762200000001</v>
      </c>
      <c r="H12" s="291">
        <v>18663.853900000002</v>
      </c>
      <c r="I12" s="291">
        <v>18640.762200000001</v>
      </c>
      <c r="J12" s="291">
        <v>18663.853900000006</v>
      </c>
      <c r="K12" s="292">
        <v>1.2387744531179301E-3</v>
      </c>
    </row>
    <row r="13" spans="1:11" x14ac:dyDescent="0.2">
      <c r="A13" s="729"/>
      <c r="B13" s="304" t="s">
        <v>707</v>
      </c>
      <c r="C13" s="352">
        <v>10568.001200000001</v>
      </c>
      <c r="D13" s="352">
        <v>4814.5491999999995</v>
      </c>
      <c r="E13" s="352">
        <v>7553.1836000000003</v>
      </c>
      <c r="F13" s="352">
        <v>21918.510000000002</v>
      </c>
      <c r="G13" s="305">
        <v>18640.762200000001</v>
      </c>
      <c r="H13" s="305">
        <v>18663.853900000002</v>
      </c>
      <c r="I13" s="305">
        <v>18640.762200000001</v>
      </c>
      <c r="J13" s="305">
        <v>18663.853900000006</v>
      </c>
      <c r="K13" s="343">
        <v>1.2387744531179301E-3</v>
      </c>
    </row>
    <row r="14" spans="1:11" x14ac:dyDescent="0.2">
      <c r="A14" s="731" t="s">
        <v>708</v>
      </c>
      <c r="B14" s="731"/>
      <c r="C14" s="301">
        <v>1767433.7851439551</v>
      </c>
      <c r="D14" s="301">
        <v>1721630.5301999997</v>
      </c>
      <c r="E14" s="301">
        <v>1513122.8957983607</v>
      </c>
      <c r="F14" s="301">
        <v>1097063.9563000002</v>
      </c>
      <c r="G14" s="301">
        <v>1060490.7124775201</v>
      </c>
      <c r="H14" s="301">
        <v>1345438.8767126556</v>
      </c>
      <c r="I14" s="301">
        <v>861819.09610000008</v>
      </c>
      <c r="J14" s="301">
        <v>1167280.1865288296</v>
      </c>
      <c r="K14" s="344">
        <v>0.35443759811210507</v>
      </c>
    </row>
    <row r="15" spans="1:11" x14ac:dyDescent="0.2">
      <c r="A15" s="726" t="s">
        <v>678</v>
      </c>
      <c r="B15" s="262" t="s">
        <v>679</v>
      </c>
      <c r="C15" s="292">
        <v>1</v>
      </c>
      <c r="D15" s="292">
        <v>0.98561886731506554</v>
      </c>
      <c r="E15" s="292">
        <v>0.98145987607849361</v>
      </c>
      <c r="F15" s="292">
        <v>1</v>
      </c>
      <c r="G15" s="292">
        <v>1</v>
      </c>
      <c r="H15" s="292">
        <v>0.99995684312520883</v>
      </c>
      <c r="I15" s="292">
        <v>1</v>
      </c>
      <c r="J15" s="292">
        <v>0.99995252501676946</v>
      </c>
      <c r="K15" s="292">
        <v>-4.7474983230544332E-5</v>
      </c>
    </row>
    <row r="16" spans="1:11" ht="33" customHeight="1" x14ac:dyDescent="0.2">
      <c r="A16" s="732"/>
      <c r="B16" s="263" t="s">
        <v>709</v>
      </c>
      <c r="C16" s="663">
        <v>5.9792911558150686E-3</v>
      </c>
      <c r="D16" s="663">
        <v>2.7965054728906901E-3</v>
      </c>
      <c r="E16" s="663">
        <v>4.9917846203858781E-3</v>
      </c>
      <c r="F16" s="663">
        <v>1.9979245397800879E-2</v>
      </c>
      <c r="G16" s="663">
        <v>1.757748745998107E-2</v>
      </c>
      <c r="H16" s="663">
        <v>1.3871944852375502E-2</v>
      </c>
      <c r="I16" s="663">
        <v>2.1629553446141141E-2</v>
      </c>
      <c r="J16" s="663">
        <v>1.5989180760020587E-2</v>
      </c>
      <c r="K16" s="307">
        <v>-0.26077157349389635</v>
      </c>
    </row>
    <row r="17" spans="1:11" x14ac:dyDescent="0.2">
      <c r="A17" s="297"/>
      <c r="B17" s="298"/>
      <c r="C17" s="309"/>
      <c r="D17" s="309"/>
      <c r="E17" s="309"/>
      <c r="F17" s="310"/>
      <c r="G17" s="310"/>
      <c r="H17" s="310"/>
    </row>
    <row r="18" spans="1:11" x14ac:dyDescent="0.2">
      <c r="A18" s="297"/>
      <c r="B18" s="298"/>
      <c r="C18" s="309"/>
      <c r="D18" s="309"/>
      <c r="E18" s="309"/>
      <c r="F18" s="310"/>
      <c r="G18" s="310"/>
      <c r="H18" s="310"/>
    </row>
    <row r="19" spans="1:11" x14ac:dyDescent="0.2">
      <c r="A19" s="297"/>
      <c r="B19" s="298"/>
      <c r="C19" s="309"/>
      <c r="D19" s="309"/>
      <c r="E19" s="309"/>
      <c r="F19" s="310"/>
      <c r="G19" s="310"/>
      <c r="H19" s="310"/>
    </row>
    <row r="20" spans="1:11" ht="15.75" x14ac:dyDescent="0.25">
      <c r="A20" s="337" t="s">
        <v>710</v>
      </c>
      <c r="B20" s="153"/>
      <c r="C20" s="153"/>
      <c r="D20" s="153"/>
      <c r="E20" s="153"/>
      <c r="F20" s="153"/>
      <c r="G20" s="153"/>
      <c r="H20" s="153"/>
    </row>
    <row r="21" spans="1:11" ht="15" x14ac:dyDescent="0.2">
      <c r="B21" s="23"/>
      <c r="C21" s="153"/>
      <c r="D21" s="153"/>
      <c r="E21" s="153"/>
      <c r="F21" s="153"/>
      <c r="G21" s="153"/>
      <c r="H21" s="153"/>
    </row>
    <row r="22" spans="1:11" ht="18.75" customHeight="1" x14ac:dyDescent="0.2">
      <c r="A22" s="339" t="s">
        <v>658</v>
      </c>
      <c r="B22" s="312" t="s">
        <v>687</v>
      </c>
      <c r="C22" s="312"/>
      <c r="D22" s="312"/>
      <c r="E22" s="312"/>
      <c r="F22" s="312"/>
      <c r="G22" s="312"/>
      <c r="H22" s="312"/>
      <c r="I22" s="728" t="s">
        <v>660</v>
      </c>
      <c r="J22" s="728"/>
      <c r="K22" s="728"/>
    </row>
    <row r="23" spans="1:11" ht="34.5" customHeight="1" x14ac:dyDescent="0.2">
      <c r="A23" s="340" t="s">
        <v>661</v>
      </c>
      <c r="B23" s="340" t="s">
        <v>323</v>
      </c>
      <c r="C23" s="341" t="s">
        <v>662</v>
      </c>
      <c r="D23" s="341" t="s">
        <v>663</v>
      </c>
      <c r="E23" s="341" t="s">
        <v>664</v>
      </c>
      <c r="F23" s="341" t="s">
        <v>665</v>
      </c>
      <c r="G23" s="341" t="s">
        <v>666</v>
      </c>
      <c r="H23" s="341" t="s">
        <v>28</v>
      </c>
      <c r="I23" s="348" t="s">
        <v>27</v>
      </c>
      <c r="J23" s="348" t="s">
        <v>28</v>
      </c>
      <c r="K23" s="348" t="s">
        <v>667</v>
      </c>
    </row>
    <row r="24" spans="1:11" ht="14.25" customHeight="1" x14ac:dyDescent="0.2">
      <c r="A24" s="726" t="s">
        <v>711</v>
      </c>
      <c r="B24" s="261" t="s">
        <v>689</v>
      </c>
      <c r="C24" s="496">
        <v>0.7021899872733337</v>
      </c>
      <c r="D24" s="462">
        <v>0.69667533547219029</v>
      </c>
      <c r="E24" s="462">
        <v>0.58844700588510135</v>
      </c>
      <c r="F24" s="462">
        <v>0.41197311514140666</v>
      </c>
      <c r="G24" s="462">
        <v>0.36226368672881776</v>
      </c>
      <c r="H24" s="462">
        <v>0.47117013476452074</v>
      </c>
      <c r="I24" s="462">
        <v>0.3693284760789145</v>
      </c>
      <c r="J24" s="462">
        <v>0.47113759251791471</v>
      </c>
      <c r="K24" s="342">
        <v>0.2756600777711129</v>
      </c>
    </row>
    <row r="25" spans="1:11" x14ac:dyDescent="0.2">
      <c r="A25" s="677"/>
      <c r="B25" s="262" t="s">
        <v>690</v>
      </c>
      <c r="C25" s="463">
        <v>1.2895103045229934</v>
      </c>
      <c r="D25" s="463">
        <v>1.0812464549496557</v>
      </c>
      <c r="E25" s="463">
        <v>0.9064924991293466</v>
      </c>
      <c r="F25" s="463">
        <v>0.77967129353629994</v>
      </c>
      <c r="G25" s="463">
        <v>0.76712175095099244</v>
      </c>
      <c r="H25" s="463">
        <v>0.87752724713919894</v>
      </c>
      <c r="I25" s="463">
        <v>0.86023959813881201</v>
      </c>
      <c r="J25" s="463">
        <v>0.92020229545966592</v>
      </c>
      <c r="K25" s="292">
        <v>6.9704646764212397E-2</v>
      </c>
    </row>
    <row r="26" spans="1:11" x14ac:dyDescent="0.2">
      <c r="A26" s="677"/>
      <c r="B26" s="262" t="s">
        <v>691</v>
      </c>
      <c r="C26" s="463">
        <v>0.22801560539727431</v>
      </c>
      <c r="D26" s="463">
        <v>0.28259079699031886</v>
      </c>
      <c r="E26" s="463">
        <v>0.26302463399250964</v>
      </c>
      <c r="F26" s="463">
        <v>0.20387867290234185</v>
      </c>
      <c r="G26" s="463">
        <v>0.16653492934110636</v>
      </c>
      <c r="H26" s="463">
        <v>0.17510822501519796</v>
      </c>
      <c r="I26" s="463">
        <v>0.16197846481468195</v>
      </c>
      <c r="J26" s="463">
        <v>0.16803619143279933</v>
      </c>
      <c r="K26" s="292">
        <v>3.7398345669271249E-2</v>
      </c>
    </row>
    <row r="27" spans="1:11" x14ac:dyDescent="0.2">
      <c r="A27" s="677"/>
      <c r="B27" s="262" t="s">
        <v>692</v>
      </c>
      <c r="C27" s="489" t="s">
        <v>1490</v>
      </c>
      <c r="D27" s="489" t="s">
        <v>1490</v>
      </c>
      <c r="E27" s="489" t="s">
        <v>1490</v>
      </c>
      <c r="F27" s="463">
        <v>0.31405635738146659</v>
      </c>
      <c r="G27" s="463">
        <v>0.43915897267623777</v>
      </c>
      <c r="H27" s="463">
        <v>0.54016288265533929</v>
      </c>
      <c r="I27" s="463">
        <v>0.43915897267623788</v>
      </c>
      <c r="J27" s="463">
        <v>0.50654882007025659</v>
      </c>
      <c r="K27" s="292">
        <v>0.15345205628691705</v>
      </c>
    </row>
    <row r="28" spans="1:11" x14ac:dyDescent="0.2">
      <c r="A28" s="727"/>
      <c r="B28" s="347" t="s">
        <v>693</v>
      </c>
      <c r="C28" s="490" t="s">
        <v>1490</v>
      </c>
      <c r="D28" s="490" t="s">
        <v>1490</v>
      </c>
      <c r="E28" s="490" t="s">
        <v>1490</v>
      </c>
      <c r="F28" s="490" t="s">
        <v>1490</v>
      </c>
      <c r="G28" s="491">
        <v>1.4176473877220142</v>
      </c>
      <c r="H28" s="491">
        <v>3.2401174561910238</v>
      </c>
      <c r="I28" s="491" t="s">
        <v>1490</v>
      </c>
      <c r="J28" s="491" t="s">
        <v>1490</v>
      </c>
      <c r="K28" s="326" t="s">
        <v>1490</v>
      </c>
    </row>
    <row r="29" spans="1:11" x14ac:dyDescent="0.2">
      <c r="A29" s="612"/>
      <c r="B29" s="612"/>
      <c r="C29" s="626"/>
      <c r="D29" s="626"/>
      <c r="E29" s="626"/>
      <c r="F29" s="626"/>
    </row>
    <row r="49" spans="1:11" x14ac:dyDescent="0.2">
      <c r="C49" s="349"/>
      <c r="G49" s="349"/>
    </row>
    <row r="50" spans="1:11" ht="15.75" x14ac:dyDescent="0.25">
      <c r="A50" s="337" t="s">
        <v>712</v>
      </c>
      <c r="B50" s="153"/>
      <c r="C50" s="153"/>
      <c r="D50" s="153"/>
      <c r="E50" s="153"/>
      <c r="F50" s="153"/>
      <c r="G50" s="153"/>
      <c r="H50" s="153"/>
    </row>
    <row r="52" spans="1:11" ht="16.5" customHeight="1" x14ac:dyDescent="0.2">
      <c r="A52" s="339" t="s">
        <v>695</v>
      </c>
      <c r="B52" s="346" t="s">
        <v>696</v>
      </c>
      <c r="C52" s="312"/>
      <c r="D52" s="312"/>
      <c r="E52" s="312"/>
      <c r="F52" s="312"/>
      <c r="G52" s="312"/>
      <c r="H52" s="312"/>
      <c r="I52" s="728" t="s">
        <v>660</v>
      </c>
      <c r="J52" s="728"/>
      <c r="K52" s="728"/>
    </row>
    <row r="53" spans="1:11" ht="34.5" customHeight="1" x14ac:dyDescent="0.2">
      <c r="A53" s="340" t="s">
        <v>661</v>
      </c>
      <c r="B53" s="340" t="s">
        <v>323</v>
      </c>
      <c r="C53" s="341" t="s">
        <v>662</v>
      </c>
      <c r="D53" s="341" t="s">
        <v>663</v>
      </c>
      <c r="E53" s="341" t="s">
        <v>664</v>
      </c>
      <c r="F53" s="341" t="s">
        <v>665</v>
      </c>
      <c r="G53" s="341" t="s">
        <v>666</v>
      </c>
      <c r="H53" s="341" t="s">
        <v>28</v>
      </c>
      <c r="I53" s="348" t="s">
        <v>27</v>
      </c>
      <c r="J53" s="348" t="s">
        <v>28</v>
      </c>
      <c r="K53" s="348" t="s">
        <v>667</v>
      </c>
    </row>
    <row r="54" spans="1:11" ht="27" customHeight="1" x14ac:dyDescent="0.2">
      <c r="A54" s="350" t="s">
        <v>702</v>
      </c>
      <c r="B54" s="253" t="s">
        <v>703</v>
      </c>
      <c r="C54" s="308">
        <v>1142667.8600439553</v>
      </c>
      <c r="D54" s="308">
        <v>1144305.0288999998</v>
      </c>
      <c r="E54" s="308">
        <v>981874.47959836072</v>
      </c>
      <c r="F54" s="308">
        <v>674756.33070000017</v>
      </c>
      <c r="G54" s="308">
        <v>572663.33019999985</v>
      </c>
      <c r="H54" s="308">
        <v>705318.9389903493</v>
      </c>
      <c r="I54" s="308">
        <v>502473.65880000009</v>
      </c>
      <c r="J54" s="308">
        <v>654220.15681723109</v>
      </c>
      <c r="K54" s="351">
        <v>0.30199891150439551</v>
      </c>
    </row>
    <row r="55" spans="1:11" ht="25.5" customHeight="1" x14ac:dyDescent="0.2">
      <c r="A55" s="730" t="s">
        <v>704</v>
      </c>
      <c r="B55" s="324" t="s">
        <v>705</v>
      </c>
      <c r="C55" s="300">
        <v>0</v>
      </c>
      <c r="D55" s="300">
        <v>0</v>
      </c>
      <c r="E55" s="300">
        <v>0</v>
      </c>
      <c r="F55" s="291">
        <v>0</v>
      </c>
      <c r="G55" s="291">
        <v>0</v>
      </c>
      <c r="H55" s="291">
        <v>0</v>
      </c>
      <c r="I55" s="291">
        <v>0</v>
      </c>
      <c r="J55" s="291">
        <v>0</v>
      </c>
      <c r="K55" s="292" t="s">
        <v>1490</v>
      </c>
    </row>
    <row r="56" spans="1:11" x14ac:dyDescent="0.2">
      <c r="A56" s="677"/>
      <c r="B56" s="324" t="s">
        <v>706</v>
      </c>
      <c r="C56" s="300">
        <v>10568.001200000001</v>
      </c>
      <c r="D56" s="300">
        <v>4814.5491999999995</v>
      </c>
      <c r="E56" s="300">
        <v>7553.1836000000003</v>
      </c>
      <c r="F56" s="300">
        <v>21918.510000000002</v>
      </c>
      <c r="G56" s="291">
        <v>18640.762200000001</v>
      </c>
      <c r="H56" s="291">
        <v>18663.853900000002</v>
      </c>
      <c r="I56" s="291">
        <v>18640.762200000001</v>
      </c>
      <c r="J56" s="291">
        <v>18663.853900000006</v>
      </c>
      <c r="K56" s="292">
        <v>1.2387744531179301E-3</v>
      </c>
    </row>
    <row r="57" spans="1:11" x14ac:dyDescent="0.2">
      <c r="A57" s="729"/>
      <c r="B57" s="304" t="s">
        <v>707</v>
      </c>
      <c r="C57" s="352">
        <v>10568.001200000001</v>
      </c>
      <c r="D57" s="352">
        <v>4814.5491999999995</v>
      </c>
      <c r="E57" s="352">
        <v>7553.1836000000003</v>
      </c>
      <c r="F57" s="352">
        <v>21918.510000000002</v>
      </c>
      <c r="G57" s="305">
        <v>18640.762200000001</v>
      </c>
      <c r="H57" s="305">
        <v>18663.853900000002</v>
      </c>
      <c r="I57" s="305">
        <v>18640.762200000001</v>
      </c>
      <c r="J57" s="305">
        <v>18663.853900000006</v>
      </c>
      <c r="K57" s="343">
        <v>1.2387744531179301E-3</v>
      </c>
    </row>
    <row r="58" spans="1:11" x14ac:dyDescent="0.2">
      <c r="A58" s="731" t="s">
        <v>708</v>
      </c>
      <c r="B58" s="731"/>
      <c r="C58" s="301">
        <v>1153235.8612439553</v>
      </c>
      <c r="D58" s="301">
        <v>1149119.5780999998</v>
      </c>
      <c r="E58" s="301">
        <v>989427.66319836071</v>
      </c>
      <c r="F58" s="301">
        <v>696674.84070000018</v>
      </c>
      <c r="G58" s="301">
        <v>591304.09239999985</v>
      </c>
      <c r="H58" s="301">
        <v>723982.79289034929</v>
      </c>
      <c r="I58" s="301">
        <v>521114.42100000009</v>
      </c>
      <c r="J58" s="301">
        <v>672884.01071723108</v>
      </c>
      <c r="K58" s="344">
        <v>0.29124043319697535</v>
      </c>
    </row>
    <row r="59" spans="1:11" x14ac:dyDescent="0.2">
      <c r="A59" s="726" t="s">
        <v>678</v>
      </c>
      <c r="B59" s="262" t="s">
        <v>679</v>
      </c>
      <c r="C59" s="292">
        <v>1</v>
      </c>
      <c r="D59" s="292">
        <v>1</v>
      </c>
      <c r="E59" s="292">
        <v>1</v>
      </c>
      <c r="F59" s="292">
        <v>1</v>
      </c>
      <c r="G59" s="292">
        <v>1</v>
      </c>
      <c r="H59" s="292">
        <v>1</v>
      </c>
      <c r="I59" s="292">
        <v>1</v>
      </c>
      <c r="J59" s="292">
        <v>1</v>
      </c>
      <c r="K59" s="292">
        <v>0</v>
      </c>
    </row>
    <row r="60" spans="1:11" ht="33" customHeight="1" x14ac:dyDescent="0.2">
      <c r="A60" s="732"/>
      <c r="B60" s="263" t="s">
        <v>709</v>
      </c>
      <c r="C60" s="663">
        <v>9.1637812828684207E-3</v>
      </c>
      <c r="D60" s="663">
        <v>4.1897721453502401E-3</v>
      </c>
      <c r="E60" s="663">
        <v>7.6338916738835265E-3</v>
      </c>
      <c r="F60" s="663">
        <v>3.14616069355639E-2</v>
      </c>
      <c r="G60" s="663">
        <v>3.152483204427084E-2</v>
      </c>
      <c r="H60" s="663">
        <v>2.5779416421609254E-2</v>
      </c>
      <c r="I60" s="663">
        <v>3.5770958255634221E-2</v>
      </c>
      <c r="J60" s="663">
        <v>2.7737104170607492E-2</v>
      </c>
      <c r="K60" s="307">
        <v>-0.22459152555023687</v>
      </c>
    </row>
    <row r="61" spans="1:11" x14ac:dyDescent="0.2">
      <c r="A61" s="297"/>
      <c r="B61" s="298"/>
      <c r="C61" s="309"/>
      <c r="D61" s="309"/>
      <c r="E61" s="309"/>
      <c r="F61" s="310"/>
      <c r="G61" s="310"/>
      <c r="H61" s="310"/>
    </row>
    <row r="64" spans="1:11" ht="16.5" customHeight="1" x14ac:dyDescent="0.2">
      <c r="A64" s="339" t="s">
        <v>695</v>
      </c>
      <c r="B64" s="346" t="s">
        <v>697</v>
      </c>
      <c r="C64" s="312"/>
      <c r="D64" s="312"/>
      <c r="E64" s="312"/>
      <c r="F64" s="312"/>
      <c r="G64" s="312"/>
      <c r="H64" s="312"/>
      <c r="I64" s="728" t="s">
        <v>660</v>
      </c>
      <c r="J64" s="728"/>
      <c r="K64" s="728"/>
    </row>
    <row r="65" spans="1:11" ht="34.5" customHeight="1" x14ac:dyDescent="0.2">
      <c r="A65" s="340" t="s">
        <v>661</v>
      </c>
      <c r="B65" s="340" t="s">
        <v>323</v>
      </c>
      <c r="C65" s="341" t="s">
        <v>662</v>
      </c>
      <c r="D65" s="341" t="s">
        <v>663</v>
      </c>
      <c r="E65" s="341" t="s">
        <v>664</v>
      </c>
      <c r="F65" s="341" t="s">
        <v>665</v>
      </c>
      <c r="G65" s="341" t="s">
        <v>666</v>
      </c>
      <c r="H65" s="341" t="s">
        <v>28</v>
      </c>
      <c r="I65" s="348" t="s">
        <v>27</v>
      </c>
      <c r="J65" s="348" t="s">
        <v>28</v>
      </c>
      <c r="K65" s="348" t="s">
        <v>667</v>
      </c>
    </row>
    <row r="66" spans="1:11" ht="25.5" x14ac:dyDescent="0.2">
      <c r="A66" s="350" t="s">
        <v>702</v>
      </c>
      <c r="B66" s="253" t="s">
        <v>703</v>
      </c>
      <c r="C66" s="308">
        <v>423834.21429999999</v>
      </c>
      <c r="D66" s="308">
        <v>332269.17050000001</v>
      </c>
      <c r="E66" s="308">
        <v>289958.79139999999</v>
      </c>
      <c r="F66" s="308">
        <v>185072.3461</v>
      </c>
      <c r="G66" s="308">
        <v>201667.65007752017</v>
      </c>
      <c r="H66" s="308">
        <v>302593.82294748718</v>
      </c>
      <c r="I66" s="308">
        <v>130977.40299999999</v>
      </c>
      <c r="J66" s="308">
        <v>262956.69661544409</v>
      </c>
      <c r="K66" s="351">
        <v>1.0076493394470809</v>
      </c>
    </row>
    <row r="67" spans="1:11" ht="24" customHeight="1" x14ac:dyDescent="0.2">
      <c r="A67" s="730" t="s">
        <v>704</v>
      </c>
      <c r="B67" s="324" t="s">
        <v>705</v>
      </c>
      <c r="C67" s="300">
        <v>0</v>
      </c>
      <c r="D67" s="300">
        <v>0</v>
      </c>
      <c r="E67" s="300">
        <v>0</v>
      </c>
      <c r="F67" s="291">
        <v>0</v>
      </c>
      <c r="G67" s="291">
        <v>0</v>
      </c>
      <c r="H67" s="291">
        <v>0</v>
      </c>
      <c r="I67" s="291">
        <v>0</v>
      </c>
      <c r="J67" s="291">
        <v>0</v>
      </c>
      <c r="K67" s="292" t="s">
        <v>1490</v>
      </c>
    </row>
    <row r="68" spans="1:11" ht="18" customHeight="1" x14ac:dyDescent="0.2">
      <c r="A68" s="677"/>
      <c r="B68" s="324" t="s">
        <v>706</v>
      </c>
      <c r="C68" s="300" t="s">
        <v>1490</v>
      </c>
      <c r="D68" s="300" t="s">
        <v>1490</v>
      </c>
      <c r="E68" s="300" t="s">
        <v>1490</v>
      </c>
      <c r="F68" s="300" t="s">
        <v>1490</v>
      </c>
      <c r="G68" s="291" t="s">
        <v>1490</v>
      </c>
      <c r="H68" s="291" t="s">
        <v>1490</v>
      </c>
      <c r="I68" s="291" t="s">
        <v>1490</v>
      </c>
      <c r="J68" s="291" t="s">
        <v>1490</v>
      </c>
      <c r="K68" s="292" t="s">
        <v>1490</v>
      </c>
    </row>
    <row r="69" spans="1:11" x14ac:dyDescent="0.2">
      <c r="A69" s="729"/>
      <c r="B69" s="304" t="s">
        <v>707</v>
      </c>
      <c r="C69" s="352">
        <v>0</v>
      </c>
      <c r="D69" s="352">
        <v>0</v>
      </c>
      <c r="E69" s="352">
        <v>0</v>
      </c>
      <c r="F69" s="352">
        <v>0</v>
      </c>
      <c r="G69" s="305">
        <v>0</v>
      </c>
      <c r="H69" s="305">
        <v>0</v>
      </c>
      <c r="I69" s="305">
        <v>0</v>
      </c>
      <c r="J69" s="305">
        <v>0</v>
      </c>
      <c r="K69" s="343" t="s">
        <v>1490</v>
      </c>
    </row>
    <row r="70" spans="1:11" x14ac:dyDescent="0.2">
      <c r="A70" s="731" t="s">
        <v>708</v>
      </c>
      <c r="B70" s="731"/>
      <c r="C70" s="301">
        <v>423834.21429999999</v>
      </c>
      <c r="D70" s="301">
        <v>332269.17050000001</v>
      </c>
      <c r="E70" s="301">
        <v>289958.79139999999</v>
      </c>
      <c r="F70" s="301">
        <v>185072.3461</v>
      </c>
      <c r="G70" s="301">
        <v>201667.65007752017</v>
      </c>
      <c r="H70" s="301">
        <v>302593.82294748718</v>
      </c>
      <c r="I70" s="301">
        <v>130977.40299999999</v>
      </c>
      <c r="J70" s="301">
        <v>262956.69661544409</v>
      </c>
      <c r="K70" s="344">
        <v>1.0076493394470809</v>
      </c>
    </row>
    <row r="71" spans="1:11" x14ac:dyDescent="0.2">
      <c r="A71" s="726" t="s">
        <v>678</v>
      </c>
      <c r="B71" s="262" t="s">
        <v>679</v>
      </c>
      <c r="C71" s="292">
        <v>1</v>
      </c>
      <c r="D71" s="292">
        <v>1</v>
      </c>
      <c r="E71" s="292">
        <v>1</v>
      </c>
      <c r="F71" s="292">
        <v>1</v>
      </c>
      <c r="G71" s="292">
        <v>1</v>
      </c>
      <c r="H71" s="292">
        <v>0.99957894988071094</v>
      </c>
      <c r="I71" s="292">
        <v>1</v>
      </c>
      <c r="J71" s="292">
        <v>0.99949196395699091</v>
      </c>
      <c r="K71" s="292">
        <v>-5.0803604300908578E-4</v>
      </c>
    </row>
    <row r="72" spans="1:11" ht="33" customHeight="1" x14ac:dyDescent="0.2">
      <c r="A72" s="732"/>
      <c r="B72" s="263" t="s">
        <v>709</v>
      </c>
      <c r="C72" s="307">
        <v>0</v>
      </c>
      <c r="D72" s="307">
        <v>0</v>
      </c>
      <c r="E72" s="307">
        <v>0</v>
      </c>
      <c r="F72" s="307">
        <v>0</v>
      </c>
      <c r="G72" s="307">
        <v>0</v>
      </c>
      <c r="H72" s="307">
        <v>0</v>
      </c>
      <c r="I72" s="307">
        <v>0</v>
      </c>
      <c r="J72" s="307">
        <v>0</v>
      </c>
      <c r="K72" s="307" t="s">
        <v>1490</v>
      </c>
    </row>
    <row r="73" spans="1:11" x14ac:dyDescent="0.2">
      <c r="A73" s="311"/>
      <c r="B73" s="298"/>
      <c r="C73" s="309"/>
      <c r="D73" s="309"/>
      <c r="E73" s="309"/>
      <c r="F73" s="310"/>
      <c r="G73" s="310"/>
      <c r="H73" s="310"/>
    </row>
    <row r="74" spans="1:11" x14ac:dyDescent="0.2">
      <c r="A74" s="677"/>
    </row>
    <row r="75" spans="1:11" x14ac:dyDescent="0.2">
      <c r="A75" s="677"/>
    </row>
    <row r="76" spans="1:11" ht="18" customHeight="1" x14ac:dyDescent="0.2">
      <c r="A76" s="339" t="s">
        <v>695</v>
      </c>
      <c r="B76" s="346" t="s">
        <v>698</v>
      </c>
      <c r="C76" s="312"/>
      <c r="D76" s="312"/>
      <c r="E76" s="312"/>
      <c r="F76" s="312"/>
      <c r="G76" s="312"/>
      <c r="H76" s="312"/>
      <c r="I76" s="728" t="s">
        <v>660</v>
      </c>
      <c r="J76" s="728"/>
      <c r="K76" s="728"/>
    </row>
    <row r="77" spans="1:11" ht="34.5" customHeight="1" x14ac:dyDescent="0.2">
      <c r="A77" s="353" t="s">
        <v>661</v>
      </c>
      <c r="B77" s="340" t="s">
        <v>323</v>
      </c>
      <c r="C77" s="341" t="s">
        <v>662</v>
      </c>
      <c r="D77" s="341" t="s">
        <v>663</v>
      </c>
      <c r="E77" s="341" t="s">
        <v>664</v>
      </c>
      <c r="F77" s="341" t="s">
        <v>665</v>
      </c>
      <c r="G77" s="341" t="s">
        <v>666</v>
      </c>
      <c r="H77" s="341" t="s">
        <v>28</v>
      </c>
      <c r="I77" s="348" t="s">
        <v>27</v>
      </c>
      <c r="J77" s="348" t="s">
        <v>28</v>
      </c>
      <c r="K77" s="348" t="s">
        <v>667</v>
      </c>
    </row>
    <row r="78" spans="1:11" ht="25.5" x14ac:dyDescent="0.2">
      <c r="A78" s="350" t="s">
        <v>702</v>
      </c>
      <c r="B78" s="253" t="s">
        <v>703</v>
      </c>
      <c r="C78" s="308">
        <v>190363.7096</v>
      </c>
      <c r="D78" s="308">
        <v>240241.7815999999</v>
      </c>
      <c r="E78" s="308">
        <v>233736.44120000003</v>
      </c>
      <c r="F78" s="308">
        <v>211955.45989999999</v>
      </c>
      <c r="G78" s="308">
        <v>234741.13209999996</v>
      </c>
      <c r="H78" s="308">
        <v>250761.58067738774</v>
      </c>
      <c r="I78" s="308">
        <v>200465.86170000004</v>
      </c>
      <c r="J78" s="308">
        <v>220944.38621615464</v>
      </c>
      <c r="K78" s="351">
        <v>0.10215467283302826</v>
      </c>
    </row>
    <row r="79" spans="1:11" ht="24" customHeight="1" x14ac:dyDescent="0.2">
      <c r="A79" s="730" t="s">
        <v>704</v>
      </c>
      <c r="B79" s="324" t="s">
        <v>705</v>
      </c>
      <c r="C79" s="300">
        <v>0</v>
      </c>
      <c r="D79" s="300">
        <v>0</v>
      </c>
      <c r="E79" s="300">
        <v>0</v>
      </c>
      <c r="F79" s="291">
        <v>0</v>
      </c>
      <c r="G79" s="291">
        <v>0</v>
      </c>
      <c r="H79" s="291">
        <v>0</v>
      </c>
      <c r="I79" s="291">
        <v>0</v>
      </c>
      <c r="J79" s="291">
        <v>0</v>
      </c>
      <c r="K79" s="292" t="s">
        <v>1490</v>
      </c>
    </row>
    <row r="80" spans="1:11" ht="16.5" customHeight="1" x14ac:dyDescent="0.2">
      <c r="A80" s="677"/>
      <c r="B80" s="324" t="s">
        <v>706</v>
      </c>
      <c r="C80" s="300" t="s">
        <v>1490</v>
      </c>
      <c r="D80" s="300" t="s">
        <v>1490</v>
      </c>
      <c r="E80" s="300" t="s">
        <v>1490</v>
      </c>
      <c r="F80" s="300" t="s">
        <v>1490</v>
      </c>
      <c r="G80" s="291" t="s">
        <v>1490</v>
      </c>
      <c r="H80" s="291" t="s">
        <v>1490</v>
      </c>
      <c r="I80" s="291" t="s">
        <v>1490</v>
      </c>
      <c r="J80" s="291" t="s">
        <v>1490</v>
      </c>
      <c r="K80" s="292" t="s">
        <v>1490</v>
      </c>
    </row>
    <row r="81" spans="1:11" x14ac:dyDescent="0.2">
      <c r="A81" s="729"/>
      <c r="B81" s="304" t="s">
        <v>707</v>
      </c>
      <c r="C81" s="352">
        <v>0</v>
      </c>
      <c r="D81" s="352">
        <v>0</v>
      </c>
      <c r="E81" s="352">
        <v>0</v>
      </c>
      <c r="F81" s="352">
        <v>0</v>
      </c>
      <c r="G81" s="305">
        <v>0</v>
      </c>
      <c r="H81" s="305">
        <v>0</v>
      </c>
      <c r="I81" s="305">
        <v>0</v>
      </c>
      <c r="J81" s="305">
        <v>0</v>
      </c>
      <c r="K81" s="343" t="s">
        <v>1490</v>
      </c>
    </row>
    <row r="82" spans="1:11" x14ac:dyDescent="0.2">
      <c r="A82" s="731" t="s">
        <v>708</v>
      </c>
      <c r="B82" s="731"/>
      <c r="C82" s="301">
        <v>190363.7096</v>
      </c>
      <c r="D82" s="301">
        <v>240241.7815999999</v>
      </c>
      <c r="E82" s="301">
        <v>233736.44120000003</v>
      </c>
      <c r="F82" s="301">
        <v>211955.45989999999</v>
      </c>
      <c r="G82" s="301">
        <v>234741.13209999996</v>
      </c>
      <c r="H82" s="301">
        <v>250761.58067738774</v>
      </c>
      <c r="I82" s="301">
        <v>200465.86170000004</v>
      </c>
      <c r="J82" s="301">
        <v>220944.38621615464</v>
      </c>
      <c r="K82" s="344">
        <v>0.10215467283302826</v>
      </c>
    </row>
    <row r="83" spans="1:11" x14ac:dyDescent="0.2">
      <c r="A83" s="726" t="s">
        <v>678</v>
      </c>
      <c r="B83" s="262" t="s">
        <v>679</v>
      </c>
      <c r="C83" s="292">
        <v>1</v>
      </c>
      <c r="D83" s="292">
        <v>0.95390936801845272</v>
      </c>
      <c r="E83" s="292">
        <v>0.94194616788317298</v>
      </c>
      <c r="F83" s="292">
        <v>1</v>
      </c>
      <c r="G83" s="292">
        <v>1</v>
      </c>
      <c r="H83" s="292">
        <v>1</v>
      </c>
      <c r="I83" s="292">
        <v>1</v>
      </c>
      <c r="J83" s="292">
        <v>1</v>
      </c>
      <c r="K83" s="292">
        <v>0</v>
      </c>
    </row>
    <row r="84" spans="1:11" ht="33" customHeight="1" x14ac:dyDescent="0.2">
      <c r="A84" s="732"/>
      <c r="B84" s="263" t="s">
        <v>709</v>
      </c>
      <c r="C84" s="307">
        <v>0</v>
      </c>
      <c r="D84" s="307">
        <v>0</v>
      </c>
      <c r="E84" s="307">
        <v>0</v>
      </c>
      <c r="F84" s="307">
        <v>0</v>
      </c>
      <c r="G84" s="307">
        <v>0</v>
      </c>
      <c r="H84" s="307">
        <v>0</v>
      </c>
      <c r="I84" s="307">
        <v>0</v>
      </c>
      <c r="J84" s="307">
        <v>0</v>
      </c>
      <c r="K84" s="307" t="s">
        <v>1490</v>
      </c>
    </row>
    <row r="85" spans="1:11" x14ac:dyDescent="0.2">
      <c r="A85" s="311"/>
      <c r="B85" s="298"/>
      <c r="C85" s="309"/>
      <c r="D85" s="309"/>
      <c r="E85" s="309"/>
      <c r="F85" s="310"/>
      <c r="G85" s="310"/>
      <c r="H85" s="310"/>
    </row>
    <row r="86" spans="1:11" x14ac:dyDescent="0.2">
      <c r="A86" s="297"/>
      <c r="B86" s="298"/>
      <c r="C86" s="309"/>
      <c r="D86" s="309"/>
      <c r="E86" s="309"/>
      <c r="F86" s="310"/>
      <c r="G86" s="310"/>
      <c r="H86" s="310"/>
    </row>
    <row r="87" spans="1:11" x14ac:dyDescent="0.2">
      <c r="A87" s="297"/>
      <c r="B87" s="298"/>
      <c r="C87" s="309"/>
      <c r="D87" s="309"/>
      <c r="E87" s="309"/>
      <c r="F87" s="310"/>
      <c r="G87" s="310"/>
      <c r="H87" s="310"/>
    </row>
    <row r="88" spans="1:11" ht="20.25" customHeight="1" x14ac:dyDescent="0.2">
      <c r="A88" s="339" t="s">
        <v>695</v>
      </c>
      <c r="B88" s="346" t="s">
        <v>699</v>
      </c>
      <c r="C88" s="312"/>
      <c r="D88" s="312"/>
      <c r="E88" s="312"/>
      <c r="F88" s="312"/>
      <c r="G88" s="312"/>
      <c r="H88" s="312"/>
      <c r="I88" s="728" t="s">
        <v>660</v>
      </c>
      <c r="J88" s="728"/>
      <c r="K88" s="728"/>
    </row>
    <row r="89" spans="1:11" ht="34.5" customHeight="1" x14ac:dyDescent="0.2">
      <c r="A89" s="340" t="s">
        <v>661</v>
      </c>
      <c r="B89" s="340" t="s">
        <v>323</v>
      </c>
      <c r="C89" s="341" t="s">
        <v>662</v>
      </c>
      <c r="D89" s="341" t="s">
        <v>663</v>
      </c>
      <c r="E89" s="341" t="s">
        <v>664</v>
      </c>
      <c r="F89" s="341" t="s">
        <v>665</v>
      </c>
      <c r="G89" s="341" t="s">
        <v>666</v>
      </c>
      <c r="H89" s="341" t="s">
        <v>28</v>
      </c>
      <c r="I89" s="348" t="s">
        <v>27</v>
      </c>
      <c r="J89" s="348" t="s">
        <v>28</v>
      </c>
      <c r="K89" s="348" t="s">
        <v>667</v>
      </c>
    </row>
    <row r="90" spans="1:11" ht="25.5" x14ac:dyDescent="0.2">
      <c r="A90" s="350" t="s">
        <v>702</v>
      </c>
      <c r="B90" s="253" t="s">
        <v>703</v>
      </c>
      <c r="C90" s="308"/>
      <c r="D90" s="308"/>
      <c r="E90" s="308"/>
      <c r="F90" s="308">
        <v>3361.3096</v>
      </c>
      <c r="G90" s="308">
        <v>9261.4103999999988</v>
      </c>
      <c r="H90" s="308">
        <v>13761.415566666667</v>
      </c>
      <c r="I90" s="308">
        <v>9261.4104000000007</v>
      </c>
      <c r="J90" s="308">
        <v>10495.092979999999</v>
      </c>
      <c r="K90" s="351">
        <v>0.13320677161655614</v>
      </c>
    </row>
    <row r="91" spans="1:11" ht="24" customHeight="1" x14ac:dyDescent="0.2">
      <c r="A91" s="730" t="s">
        <v>704</v>
      </c>
      <c r="B91" s="324" t="s">
        <v>705</v>
      </c>
      <c r="C91" s="300"/>
      <c r="D91" s="300"/>
      <c r="E91" s="300"/>
      <c r="F91" s="291">
        <v>0</v>
      </c>
      <c r="G91" s="291">
        <v>0</v>
      </c>
      <c r="H91" s="291">
        <v>0</v>
      </c>
      <c r="I91" s="291">
        <v>0</v>
      </c>
      <c r="J91" s="291">
        <v>0</v>
      </c>
      <c r="K91" s="292" t="s">
        <v>1490</v>
      </c>
    </row>
    <row r="92" spans="1:11" ht="16.5" customHeight="1" x14ac:dyDescent="0.2">
      <c r="A92" s="677"/>
      <c r="B92" s="324" t="s">
        <v>706</v>
      </c>
      <c r="C92" s="300"/>
      <c r="D92" s="300"/>
      <c r="E92" s="300"/>
      <c r="F92" s="300" t="s">
        <v>1490</v>
      </c>
      <c r="G92" s="291" t="s">
        <v>1490</v>
      </c>
      <c r="H92" s="291" t="s">
        <v>1490</v>
      </c>
      <c r="I92" s="291" t="s">
        <v>1490</v>
      </c>
      <c r="J92" s="291" t="s">
        <v>1490</v>
      </c>
      <c r="K92" s="292" t="s">
        <v>1490</v>
      </c>
    </row>
    <row r="93" spans="1:11" x14ac:dyDescent="0.2">
      <c r="A93" s="729"/>
      <c r="B93" s="304" t="s">
        <v>707</v>
      </c>
      <c r="C93" s="352"/>
      <c r="D93" s="352"/>
      <c r="E93" s="352"/>
      <c r="F93" s="352">
        <v>0</v>
      </c>
      <c r="G93" s="305">
        <v>0</v>
      </c>
      <c r="H93" s="305">
        <v>0</v>
      </c>
      <c r="I93" s="305">
        <v>0</v>
      </c>
      <c r="J93" s="305">
        <v>0</v>
      </c>
      <c r="K93" s="343" t="s">
        <v>1490</v>
      </c>
    </row>
    <row r="94" spans="1:11" x14ac:dyDescent="0.2">
      <c r="A94" s="731" t="s">
        <v>708</v>
      </c>
      <c r="B94" s="731"/>
      <c r="C94" s="301"/>
      <c r="D94" s="301"/>
      <c r="E94" s="301"/>
      <c r="F94" s="301">
        <v>3361.3096</v>
      </c>
      <c r="G94" s="301">
        <v>9261.4103999999988</v>
      </c>
      <c r="H94" s="301">
        <v>13761.415566666667</v>
      </c>
      <c r="I94" s="301">
        <v>9261.4104000000007</v>
      </c>
      <c r="J94" s="301">
        <v>10495.092979999999</v>
      </c>
      <c r="K94" s="344">
        <v>0.13320677161655614</v>
      </c>
    </row>
    <row r="95" spans="1:11" ht="18.75" customHeight="1" x14ac:dyDescent="0.2">
      <c r="A95" s="726" t="s">
        <v>678</v>
      </c>
      <c r="B95" s="262" t="s">
        <v>679</v>
      </c>
      <c r="C95" s="292" t="s">
        <v>1490</v>
      </c>
      <c r="D95" s="292" t="s">
        <v>1490</v>
      </c>
      <c r="E95" s="292" t="s">
        <v>1490</v>
      </c>
      <c r="F95" s="292">
        <v>1</v>
      </c>
      <c r="G95" s="292">
        <v>1</v>
      </c>
      <c r="H95" s="292">
        <v>1</v>
      </c>
      <c r="I95" s="292">
        <v>1</v>
      </c>
      <c r="J95" s="292">
        <v>1</v>
      </c>
      <c r="K95" s="292">
        <v>0</v>
      </c>
    </row>
    <row r="96" spans="1:11" ht="31.5" customHeight="1" x14ac:dyDescent="0.2">
      <c r="A96" s="732"/>
      <c r="B96" s="263" t="s">
        <v>709</v>
      </c>
      <c r="C96" s="307" t="s">
        <v>1490</v>
      </c>
      <c r="D96" s="307" t="s">
        <v>1490</v>
      </c>
      <c r="E96" s="307" t="s">
        <v>1490</v>
      </c>
      <c r="F96" s="307">
        <v>0</v>
      </c>
      <c r="G96" s="307">
        <v>0</v>
      </c>
      <c r="H96" s="307">
        <v>0</v>
      </c>
      <c r="I96" s="307">
        <v>0</v>
      </c>
      <c r="J96" s="307">
        <v>0</v>
      </c>
      <c r="K96" s="307" t="s">
        <v>1490</v>
      </c>
    </row>
    <row r="97" spans="1:11" x14ac:dyDescent="0.2">
      <c r="A97" s="311"/>
      <c r="B97" s="298"/>
      <c r="C97" s="309"/>
      <c r="D97" s="309"/>
      <c r="E97" s="309"/>
      <c r="F97" s="310"/>
      <c r="G97" s="310"/>
      <c r="H97" s="310"/>
    </row>
    <row r="98" spans="1:11" x14ac:dyDescent="0.2">
      <c r="A98" s="297"/>
      <c r="B98" s="298"/>
      <c r="C98" s="309"/>
      <c r="D98" s="309"/>
      <c r="E98" s="309"/>
      <c r="F98" s="310"/>
      <c r="G98" s="310"/>
      <c r="H98" s="310"/>
    </row>
    <row r="99" spans="1:11" x14ac:dyDescent="0.2">
      <c r="A99" s="297"/>
      <c r="B99" s="298"/>
      <c r="C99" s="309"/>
      <c r="D99" s="309"/>
      <c r="E99" s="309"/>
      <c r="F99" s="310"/>
      <c r="G99" s="310"/>
      <c r="H99" s="310"/>
    </row>
    <row r="100" spans="1:11" ht="17.25" customHeight="1" x14ac:dyDescent="0.2">
      <c r="A100" s="339" t="s">
        <v>695</v>
      </c>
      <c r="B100" s="346" t="s">
        <v>700</v>
      </c>
      <c r="C100" s="312"/>
      <c r="D100" s="312"/>
      <c r="E100" s="312"/>
      <c r="F100" s="312"/>
      <c r="G100" s="312"/>
      <c r="H100" s="312"/>
      <c r="I100" s="728" t="s">
        <v>660</v>
      </c>
      <c r="J100" s="728"/>
      <c r="K100" s="728"/>
    </row>
    <row r="101" spans="1:11" ht="34.5" customHeight="1" x14ac:dyDescent="0.2">
      <c r="A101" s="340" t="s">
        <v>661</v>
      </c>
      <c r="B101" s="340" t="s">
        <v>323</v>
      </c>
      <c r="C101" s="341" t="s">
        <v>662</v>
      </c>
      <c r="D101" s="341" t="s">
        <v>663</v>
      </c>
      <c r="E101" s="341" t="s">
        <v>664</v>
      </c>
      <c r="F101" s="341" t="s">
        <v>665</v>
      </c>
      <c r="G101" s="341" t="s">
        <v>666</v>
      </c>
      <c r="H101" s="341" t="s">
        <v>28</v>
      </c>
      <c r="I101" s="348" t="s">
        <v>27</v>
      </c>
      <c r="J101" s="348" t="s">
        <v>28</v>
      </c>
      <c r="K101" s="348" t="s">
        <v>667</v>
      </c>
    </row>
    <row r="102" spans="1:11" ht="25.5" x14ac:dyDescent="0.2">
      <c r="A102" s="350" t="s">
        <v>702</v>
      </c>
      <c r="B102" s="253" t="s">
        <v>703</v>
      </c>
      <c r="C102" s="308"/>
      <c r="D102" s="308"/>
      <c r="E102" s="308"/>
      <c r="F102" s="308"/>
      <c r="G102" s="308">
        <v>23516.427500000005</v>
      </c>
      <c r="H102" s="308">
        <v>54339.264630764737</v>
      </c>
      <c r="I102" s="308" t="s">
        <v>1490</v>
      </c>
      <c r="J102" s="308" t="s">
        <v>1490</v>
      </c>
      <c r="K102" s="351" t="s">
        <v>1490</v>
      </c>
    </row>
    <row r="103" spans="1:11" ht="23.25" customHeight="1" x14ac:dyDescent="0.2">
      <c r="A103" s="730" t="s">
        <v>704</v>
      </c>
      <c r="B103" s="324" t="s">
        <v>705</v>
      </c>
      <c r="C103" s="300"/>
      <c r="D103" s="300"/>
      <c r="E103" s="300"/>
      <c r="F103" s="291"/>
      <c r="G103" s="291">
        <v>0</v>
      </c>
      <c r="H103" s="291">
        <v>0</v>
      </c>
      <c r="I103" s="291">
        <v>0</v>
      </c>
      <c r="J103" s="291">
        <v>0</v>
      </c>
      <c r="K103" s="292" t="s">
        <v>1490</v>
      </c>
    </row>
    <row r="104" spans="1:11" ht="18.75" customHeight="1" x14ac:dyDescent="0.2">
      <c r="A104" s="677"/>
      <c r="B104" s="324" t="s">
        <v>706</v>
      </c>
      <c r="C104" s="300"/>
      <c r="D104" s="300"/>
      <c r="E104" s="300"/>
      <c r="F104" s="300"/>
      <c r="G104" s="291" t="s">
        <v>1490</v>
      </c>
      <c r="H104" s="291" t="s">
        <v>1490</v>
      </c>
      <c r="I104" s="291" t="s">
        <v>1490</v>
      </c>
      <c r="J104" s="291" t="s">
        <v>1490</v>
      </c>
      <c r="K104" s="292" t="s">
        <v>1490</v>
      </c>
    </row>
    <row r="105" spans="1:11" x14ac:dyDescent="0.2">
      <c r="A105" s="729"/>
      <c r="B105" s="304" t="s">
        <v>707</v>
      </c>
      <c r="C105" s="352"/>
      <c r="D105" s="352"/>
      <c r="E105" s="352"/>
      <c r="F105" s="352"/>
      <c r="G105" s="305">
        <v>0</v>
      </c>
      <c r="H105" s="305">
        <v>0</v>
      </c>
      <c r="I105" s="305">
        <v>0</v>
      </c>
      <c r="J105" s="305">
        <v>0</v>
      </c>
      <c r="K105" s="343" t="s">
        <v>1490</v>
      </c>
    </row>
    <row r="106" spans="1:11" x14ac:dyDescent="0.2">
      <c r="A106" s="731" t="s">
        <v>708</v>
      </c>
      <c r="B106" s="731"/>
      <c r="C106" s="301"/>
      <c r="D106" s="301"/>
      <c r="E106" s="301"/>
      <c r="F106" s="301"/>
      <c r="G106" s="301">
        <v>23516.427500000005</v>
      </c>
      <c r="H106" s="301">
        <v>54339.264630764737</v>
      </c>
      <c r="I106" s="301">
        <v>0</v>
      </c>
      <c r="J106" s="301">
        <v>0</v>
      </c>
      <c r="K106" s="344" t="s">
        <v>1490</v>
      </c>
    </row>
    <row r="107" spans="1:11" x14ac:dyDescent="0.2">
      <c r="A107" s="726" t="s">
        <v>678</v>
      </c>
      <c r="B107" s="262" t="s">
        <v>679</v>
      </c>
      <c r="C107" s="292" t="s">
        <v>1490</v>
      </c>
      <c r="D107" s="292" t="s">
        <v>1490</v>
      </c>
      <c r="E107" s="292" t="s">
        <v>1490</v>
      </c>
      <c r="F107" s="292" t="s">
        <v>1490</v>
      </c>
      <c r="G107" s="292">
        <v>1</v>
      </c>
      <c r="H107" s="292">
        <v>1</v>
      </c>
      <c r="I107" s="292" t="s">
        <v>1490</v>
      </c>
      <c r="J107" s="292" t="s">
        <v>1490</v>
      </c>
      <c r="K107" s="292" t="s">
        <v>1490</v>
      </c>
    </row>
    <row r="108" spans="1:11" ht="33" customHeight="1" x14ac:dyDescent="0.2">
      <c r="A108" s="732"/>
      <c r="B108" s="263" t="s">
        <v>709</v>
      </c>
      <c r="C108" s="307" t="s">
        <v>1490</v>
      </c>
      <c r="D108" s="307" t="s">
        <v>1490</v>
      </c>
      <c r="E108" s="307" t="s">
        <v>1490</v>
      </c>
      <c r="F108" s="307" t="s">
        <v>1490</v>
      </c>
      <c r="G108" s="307">
        <v>0</v>
      </c>
      <c r="H108" s="307">
        <v>0</v>
      </c>
      <c r="I108" s="307" t="s">
        <v>1490</v>
      </c>
      <c r="J108" s="307" t="s">
        <v>1490</v>
      </c>
      <c r="K108" s="307" t="s">
        <v>1490</v>
      </c>
    </row>
  </sheetData>
  <sheetProtection algorithmName="SHA-512" hashValue="HwijNIz0+SZ9151muGTSvmEGxz47UlyVg143qQ6BRH9uOPiuw3HKjgaqbSVxBLcUO7t91EaaA5dut96iY1ilgQ==" saltValue="ulqGqdW95RTB58khEOK2yg==" spinCount="100000" sheet="1" objects="1" scenarios="1"/>
  <mergeCells count="27">
    <mergeCell ref="I8:K8"/>
    <mergeCell ref="A14:B14"/>
    <mergeCell ref="A15:A16"/>
    <mergeCell ref="I76:K76"/>
    <mergeCell ref="A83:A84"/>
    <mergeCell ref="I64:K64"/>
    <mergeCell ref="I22:K22"/>
    <mergeCell ref="A24:A28"/>
    <mergeCell ref="I52:K52"/>
    <mergeCell ref="A79:A81"/>
    <mergeCell ref="A67:A69"/>
    <mergeCell ref="A55:A57"/>
    <mergeCell ref="A11:A13"/>
    <mergeCell ref="A58:B58"/>
    <mergeCell ref="A59:A60"/>
    <mergeCell ref="A70:B70"/>
    <mergeCell ref="A107:A108"/>
    <mergeCell ref="A103:A105"/>
    <mergeCell ref="I88:K88"/>
    <mergeCell ref="A94:B94"/>
    <mergeCell ref="A95:A96"/>
    <mergeCell ref="A91:A93"/>
    <mergeCell ref="A71:A72"/>
    <mergeCell ref="A82:B82"/>
    <mergeCell ref="A74:A75"/>
    <mergeCell ref="I100:K100"/>
    <mergeCell ref="A106:B106"/>
  </mergeCells>
  <hyperlinks>
    <hyperlink ref="A1" location="Introduction!A1" display="&lt; Home" xr:uid="{0EDBBB41-6BF9-45C0-955D-ABB3258EF13B}"/>
  </hyperlinks>
  <pageMargins left="0.70866141732283472" right="0.70866141732283472" top="0.74803149606299213" bottom="0.74803149606299213" header="0.31496062992125984" footer="0.31496062992125984"/>
  <pageSetup paperSize="9" scale="56" fitToHeight="0" orientation="portrait" r:id="rId1"/>
  <headerFooter scaleWithDoc="0">
    <oddFooter>&amp;L&amp;9Dexus 2023 Sustainability Data Pack</oddFooter>
  </headerFooter>
  <rowBreaks count="1" manualBreakCount="1">
    <brk id="74"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BF150-B189-4236-9CC4-C14A23647DC7}">
  <sheetPr codeName="Sheet23">
    <tabColor theme="9"/>
    <pageSetUpPr fitToPage="1"/>
  </sheetPr>
  <dimension ref="A1:K138"/>
  <sheetViews>
    <sheetView showGridLines="0" zoomScaleNormal="100" workbookViewId="0"/>
  </sheetViews>
  <sheetFormatPr defaultRowHeight="14.25" x14ac:dyDescent="0.2"/>
  <cols>
    <col min="1" max="1" width="15.875" customWidth="1"/>
    <col min="2" max="2" width="25" customWidth="1"/>
    <col min="3" max="8" width="12" style="150" customWidth="1"/>
    <col min="11" max="11" width="11.25" customWidth="1"/>
  </cols>
  <sheetData>
    <row r="1" spans="1:11" x14ac:dyDescent="0.2">
      <c r="A1" s="314" t="s">
        <v>20</v>
      </c>
      <c r="B1" s="659"/>
    </row>
    <row r="4" spans="1:11" ht="20.25" thickBot="1" x14ac:dyDescent="0.35">
      <c r="A4" s="40" t="s">
        <v>8</v>
      </c>
      <c r="B4" s="150"/>
    </row>
    <row r="5" spans="1:11" ht="20.25" thickTop="1" x14ac:dyDescent="0.3">
      <c r="B5" s="38"/>
    </row>
    <row r="6" spans="1:11" ht="15.75" x14ac:dyDescent="0.25">
      <c r="A6" s="337" t="s">
        <v>713</v>
      </c>
      <c r="B6" s="153"/>
      <c r="C6" s="153"/>
      <c r="D6" s="153"/>
      <c r="E6" s="153"/>
      <c r="F6" s="153"/>
      <c r="G6" s="153"/>
      <c r="H6" s="153"/>
    </row>
    <row r="7" spans="1:11" ht="15" x14ac:dyDescent="0.2">
      <c r="B7" s="153"/>
      <c r="C7" s="153"/>
      <c r="D7" s="153"/>
      <c r="E7" s="153"/>
      <c r="F7" s="153"/>
      <c r="G7" s="153"/>
      <c r="H7" s="153"/>
    </row>
    <row r="8" spans="1:11" ht="16.5" customHeight="1" x14ac:dyDescent="0.2">
      <c r="A8" s="339" t="s">
        <v>658</v>
      </c>
      <c r="B8" s="346" t="s">
        <v>659</v>
      </c>
      <c r="C8" s="312"/>
      <c r="D8" s="312"/>
      <c r="E8" s="312"/>
      <c r="F8" s="312"/>
      <c r="G8" s="312"/>
      <c r="H8" s="312"/>
      <c r="I8" s="728" t="s">
        <v>660</v>
      </c>
      <c r="J8" s="728"/>
      <c r="K8" s="728"/>
    </row>
    <row r="9" spans="1:11" ht="34.5" customHeight="1" x14ac:dyDescent="0.2">
      <c r="A9" s="340" t="s">
        <v>661</v>
      </c>
      <c r="B9" s="340" t="s">
        <v>323</v>
      </c>
      <c r="C9" s="341" t="s">
        <v>662</v>
      </c>
      <c r="D9" s="341" t="s">
        <v>663</v>
      </c>
      <c r="E9" s="341" t="s">
        <v>664</v>
      </c>
      <c r="F9" s="341" t="s">
        <v>665</v>
      </c>
      <c r="G9" s="341" t="s">
        <v>666</v>
      </c>
      <c r="H9" s="341" t="s">
        <v>28</v>
      </c>
      <c r="I9" s="348" t="s">
        <v>27</v>
      </c>
      <c r="J9" s="348" t="s">
        <v>28</v>
      </c>
      <c r="K9" s="348" t="s">
        <v>667</v>
      </c>
    </row>
    <row r="10" spans="1:11" x14ac:dyDescent="0.2">
      <c r="A10" s="733" t="s">
        <v>714</v>
      </c>
      <c r="B10" s="356" t="s">
        <v>715</v>
      </c>
      <c r="C10" s="357">
        <v>2697.7477956043958</v>
      </c>
      <c r="D10" s="357">
        <v>2712.8064999999997</v>
      </c>
      <c r="E10" s="357">
        <v>2263.3548967213119</v>
      </c>
      <c r="F10" s="358">
        <v>1623.9819999999995</v>
      </c>
      <c r="G10" s="358">
        <v>1599.5646333333329</v>
      </c>
      <c r="H10" s="358">
        <v>2536.9002129032256</v>
      </c>
      <c r="I10" s="358">
        <v>1121.3873333333331</v>
      </c>
      <c r="J10" s="358">
        <v>2284.4565032258065</v>
      </c>
      <c r="K10" s="359">
        <f t="shared" ref="K10:K20" si="0">IFERROR(J10/I10-1,"")</f>
        <v>1.037169883518517</v>
      </c>
    </row>
    <row r="11" spans="1:11" x14ac:dyDescent="0.2">
      <c r="A11" s="734"/>
      <c r="B11" s="360" t="s">
        <v>716</v>
      </c>
      <c r="C11" s="332">
        <v>1278.4367000000007</v>
      </c>
      <c r="D11" s="332">
        <v>779.82029999999975</v>
      </c>
      <c r="E11" s="332">
        <v>395.71114207650282</v>
      </c>
      <c r="F11" s="328">
        <v>119.66020000000002</v>
      </c>
      <c r="G11" s="328">
        <v>121.7312</v>
      </c>
      <c r="H11" s="328">
        <v>206.63165161290323</v>
      </c>
      <c r="I11" s="328">
        <v>98.30119999999998</v>
      </c>
      <c r="J11" s="328">
        <v>184.14165161290319</v>
      </c>
      <c r="K11" s="333">
        <f t="shared" si="0"/>
        <v>0.87323910199370136</v>
      </c>
    </row>
    <row r="12" spans="1:11" x14ac:dyDescent="0.2">
      <c r="A12" s="734"/>
      <c r="B12" s="360" t="s">
        <v>717</v>
      </c>
      <c r="C12" s="332">
        <v>2260.7296461538467</v>
      </c>
      <c r="D12" s="332">
        <v>1880.9729000000004</v>
      </c>
      <c r="E12" s="332">
        <v>1349.6211961748636</v>
      </c>
      <c r="F12" s="328">
        <v>922.82899999999995</v>
      </c>
      <c r="G12" s="328">
        <v>1022.4177000000002</v>
      </c>
      <c r="H12" s="328">
        <v>1542.4795430107526</v>
      </c>
      <c r="I12" s="328">
        <v>925.4897000000002</v>
      </c>
      <c r="J12" s="328">
        <v>1493.4402430107523</v>
      </c>
      <c r="K12" s="333">
        <f t="shared" si="0"/>
        <v>0.61367570380389092</v>
      </c>
    </row>
    <row r="13" spans="1:11" ht="25.5" x14ac:dyDescent="0.2">
      <c r="A13" s="734"/>
      <c r="B13" s="360" t="s">
        <v>718</v>
      </c>
      <c r="C13" s="332">
        <v>302.02224725274721</v>
      </c>
      <c r="D13" s="332">
        <v>515.2225000000002</v>
      </c>
      <c r="E13" s="332">
        <v>554.66176284153005</v>
      </c>
      <c r="F13" s="328">
        <v>274.70230000000004</v>
      </c>
      <c r="G13" s="328">
        <v>173.69810000000001</v>
      </c>
      <c r="H13" s="328">
        <v>691.06426129032229</v>
      </c>
      <c r="I13" s="328">
        <v>147.82799999999995</v>
      </c>
      <c r="J13" s="328">
        <v>640.75426129032246</v>
      </c>
      <c r="K13" s="333">
        <f t="shared" si="0"/>
        <v>3.3344580275071207</v>
      </c>
    </row>
    <row r="14" spans="1:11" x14ac:dyDescent="0.2">
      <c r="A14" s="734"/>
      <c r="B14" s="360" t="s">
        <v>719</v>
      </c>
      <c r="C14" s="332">
        <v>58.996400000000008</v>
      </c>
      <c r="D14" s="332">
        <v>77.981999999999999</v>
      </c>
      <c r="E14" s="332">
        <v>48.725873770491795</v>
      </c>
      <c r="F14" s="328">
        <v>38.310699999999997</v>
      </c>
      <c r="G14" s="328">
        <v>29.582599999999999</v>
      </c>
      <c r="H14" s="328">
        <v>64.900400000000005</v>
      </c>
      <c r="I14" s="328">
        <v>28.135400000000001</v>
      </c>
      <c r="J14" s="328">
        <v>64.900400000000005</v>
      </c>
      <c r="K14" s="333">
        <f t="shared" si="0"/>
        <v>1.3067168051636018</v>
      </c>
    </row>
    <row r="15" spans="1:11" x14ac:dyDescent="0.2">
      <c r="A15" s="734"/>
      <c r="B15" s="360" t="s">
        <v>282</v>
      </c>
      <c r="C15" s="332">
        <f>C16-SUM(C10:C14)</f>
        <v>403.24749999999858</v>
      </c>
      <c r="D15" s="332">
        <f t="shared" ref="D15:J15" si="1">D16-SUM(D10:D14)</f>
        <v>395.85699999999997</v>
      </c>
      <c r="E15" s="332">
        <f t="shared" si="1"/>
        <v>322.08630000000176</v>
      </c>
      <c r="F15" s="328">
        <f t="shared" si="1"/>
        <v>5.5958999999984371</v>
      </c>
      <c r="G15" s="328">
        <f t="shared" si="1"/>
        <v>8.23700000000008</v>
      </c>
      <c r="H15" s="328">
        <f t="shared" si="1"/>
        <v>66.611454838709506</v>
      </c>
      <c r="I15" s="328">
        <f t="shared" si="1"/>
        <v>6.7959999999998217</v>
      </c>
      <c r="J15" s="328">
        <f t="shared" si="1"/>
        <v>63.946054838711461</v>
      </c>
      <c r="K15" s="333">
        <f t="shared" si="0"/>
        <v>8.4093665154080544</v>
      </c>
    </row>
    <row r="16" spans="1:11" x14ac:dyDescent="0.2">
      <c r="A16" s="734"/>
      <c r="B16" s="329" t="s">
        <v>720</v>
      </c>
      <c r="C16" s="330">
        <v>7001.1802890109893</v>
      </c>
      <c r="D16" s="330">
        <v>6362.6611999999996</v>
      </c>
      <c r="E16" s="330">
        <v>4934.1611715847012</v>
      </c>
      <c r="F16" s="330">
        <v>2985.0800999999979</v>
      </c>
      <c r="G16" s="331">
        <v>2955.2312333333334</v>
      </c>
      <c r="H16" s="331">
        <v>5108.5875236559132</v>
      </c>
      <c r="I16" s="331">
        <v>2327.937633333333</v>
      </c>
      <c r="J16" s="331">
        <v>4731.6391139784964</v>
      </c>
      <c r="K16" s="361">
        <f t="shared" si="0"/>
        <v>1.0325454798388845</v>
      </c>
    </row>
    <row r="17" spans="1:11" x14ac:dyDescent="0.2">
      <c r="A17" s="327" t="s">
        <v>721</v>
      </c>
      <c r="B17" s="329" t="s">
        <v>722</v>
      </c>
      <c r="C17" s="331">
        <v>10450.142417582421</v>
      </c>
      <c r="D17" s="331">
        <v>9614.5334000000039</v>
      </c>
      <c r="E17" s="331">
        <v>8021.2676595628418</v>
      </c>
      <c r="F17" s="331">
        <v>5261.0972000000002</v>
      </c>
      <c r="G17" s="331">
        <v>5089.4955</v>
      </c>
      <c r="H17" s="331">
        <v>8015.2944414746562</v>
      </c>
      <c r="I17" s="331">
        <v>3446.9392000000003</v>
      </c>
      <c r="J17" s="331">
        <v>7005.3506000000016</v>
      </c>
      <c r="K17" s="361">
        <f t="shared" si="0"/>
        <v>1.0323394738149143</v>
      </c>
    </row>
    <row r="18" spans="1:11" ht="14.25" customHeight="1" x14ac:dyDescent="0.2">
      <c r="A18" s="362" t="s">
        <v>723</v>
      </c>
      <c r="B18" s="362"/>
      <c r="C18" s="354">
        <v>17451.322706593412</v>
      </c>
      <c r="D18" s="354">
        <v>15977.194600000003</v>
      </c>
      <c r="E18" s="354">
        <v>12955.428831147543</v>
      </c>
      <c r="F18" s="354">
        <v>8246.1772999999976</v>
      </c>
      <c r="G18" s="354">
        <v>8044.726733333333</v>
      </c>
      <c r="H18" s="354">
        <v>13123.881965130569</v>
      </c>
      <c r="I18" s="354">
        <v>5774.8768333333337</v>
      </c>
      <c r="J18" s="354">
        <v>11736.989713978499</v>
      </c>
      <c r="K18" s="355">
        <f t="shared" si="0"/>
        <v>1.0324225178675812</v>
      </c>
    </row>
    <row r="19" spans="1:11" x14ac:dyDescent="0.2">
      <c r="A19" s="726" t="s">
        <v>678</v>
      </c>
      <c r="B19" s="262" t="s">
        <v>679</v>
      </c>
      <c r="C19" s="292">
        <v>0.72452731681246596</v>
      </c>
      <c r="D19" s="292">
        <v>0.69628060707689921</v>
      </c>
      <c r="E19" s="292">
        <v>0.68946718143502184</v>
      </c>
      <c r="F19" s="292">
        <v>0.70663909297172889</v>
      </c>
      <c r="G19" s="292">
        <v>0.63190740190282468</v>
      </c>
      <c r="H19" s="292">
        <v>0.62308477168189902</v>
      </c>
      <c r="I19" s="292">
        <v>0.61212146501553588</v>
      </c>
      <c r="J19" s="292">
        <v>0.61324507035762554</v>
      </c>
      <c r="K19" s="292">
        <f t="shared" si="0"/>
        <v>1.8355921272277254E-3</v>
      </c>
    </row>
    <row r="20" spans="1:11" ht="33" customHeight="1" x14ac:dyDescent="0.2">
      <c r="A20" s="732"/>
      <c r="B20" s="263" t="s">
        <v>724</v>
      </c>
      <c r="C20" s="307">
        <v>0.40118336052348758</v>
      </c>
      <c r="D20" s="307">
        <v>0.39823394277240626</v>
      </c>
      <c r="E20" s="307">
        <v>0.3808566459584844</v>
      </c>
      <c r="F20" s="307">
        <v>0.36199562432401239</v>
      </c>
      <c r="G20" s="307">
        <v>0.36735010787729183</v>
      </c>
      <c r="H20" s="307">
        <v>0.38925887456387892</v>
      </c>
      <c r="I20" s="307">
        <v>0.40311468114716781</v>
      </c>
      <c r="J20" s="307">
        <v>0.40313906966649354</v>
      </c>
      <c r="K20" s="307">
        <f t="shared" si="0"/>
        <v>6.0500201223945282E-5</v>
      </c>
    </row>
    <row r="21" spans="1:11" x14ac:dyDescent="0.2">
      <c r="A21" s="297"/>
      <c r="B21" s="298"/>
      <c r="C21" s="309"/>
      <c r="D21" s="309"/>
      <c r="E21" s="309"/>
      <c r="F21" s="310"/>
      <c r="G21" s="310"/>
      <c r="H21" s="310"/>
    </row>
    <row r="22" spans="1:11" x14ac:dyDescent="0.2">
      <c r="A22" s="297"/>
      <c r="B22" s="298"/>
      <c r="C22" s="309"/>
      <c r="D22" s="309"/>
      <c r="E22" s="309"/>
      <c r="F22" s="310"/>
      <c r="G22" s="310"/>
      <c r="H22" s="310"/>
    </row>
    <row r="23" spans="1:11" x14ac:dyDescent="0.2">
      <c r="A23" s="297"/>
      <c r="B23" s="298"/>
      <c r="C23" s="309"/>
      <c r="D23" s="309"/>
      <c r="E23" s="309"/>
      <c r="F23" s="310"/>
      <c r="G23" s="310"/>
      <c r="H23" s="310"/>
    </row>
    <row r="24" spans="1:11" ht="15.75" x14ac:dyDescent="0.25">
      <c r="A24" s="337" t="s">
        <v>725</v>
      </c>
      <c r="B24" s="153"/>
      <c r="C24" s="153"/>
      <c r="D24" s="153"/>
      <c r="E24" s="153"/>
      <c r="F24" s="153"/>
      <c r="G24" s="153"/>
      <c r="H24" s="153"/>
    </row>
    <row r="25" spans="1:11" ht="15" x14ac:dyDescent="0.2">
      <c r="B25" s="23"/>
      <c r="C25" s="153"/>
      <c r="D25" s="153"/>
      <c r="E25" s="153"/>
      <c r="F25" s="153"/>
      <c r="G25" s="153"/>
      <c r="H25" s="153"/>
    </row>
    <row r="26" spans="1:11" ht="18.75" customHeight="1" x14ac:dyDescent="0.2">
      <c r="A26" s="339" t="s">
        <v>658</v>
      </c>
      <c r="B26" s="312" t="s">
        <v>687</v>
      </c>
      <c r="C26" s="312"/>
      <c r="D26" s="312"/>
      <c r="E26" s="312"/>
      <c r="F26" s="312"/>
      <c r="G26" s="312"/>
      <c r="H26" s="312"/>
      <c r="I26" s="728" t="s">
        <v>660</v>
      </c>
      <c r="J26" s="728"/>
      <c r="K26" s="728"/>
    </row>
    <row r="27" spans="1:11" ht="34.5" customHeight="1" x14ac:dyDescent="0.2">
      <c r="A27" s="340" t="s">
        <v>661</v>
      </c>
      <c r="B27" s="340" t="s">
        <v>323</v>
      </c>
      <c r="C27" s="341" t="s">
        <v>662</v>
      </c>
      <c r="D27" s="341" t="s">
        <v>663</v>
      </c>
      <c r="E27" s="341" t="s">
        <v>664</v>
      </c>
      <c r="F27" s="341" t="s">
        <v>665</v>
      </c>
      <c r="G27" s="341" t="s">
        <v>666</v>
      </c>
      <c r="H27" s="341" t="s">
        <v>28</v>
      </c>
      <c r="I27" s="348" t="s">
        <v>27</v>
      </c>
      <c r="J27" s="348" t="s">
        <v>28</v>
      </c>
      <c r="K27" s="348" t="s">
        <v>667</v>
      </c>
    </row>
    <row r="28" spans="1:11" ht="14.25" customHeight="1" x14ac:dyDescent="0.2">
      <c r="A28" s="726" t="s">
        <v>1483</v>
      </c>
      <c r="B28" s="261" t="s">
        <v>689</v>
      </c>
      <c r="C28" s="464">
        <v>6.3935465054671337</v>
      </c>
      <c r="D28" s="464">
        <v>5.9788221059458033</v>
      </c>
      <c r="E28" s="464">
        <v>4.5316818257608951</v>
      </c>
      <c r="F28" s="464">
        <v>2.6937133287986796</v>
      </c>
      <c r="G28" s="464">
        <v>2.2235802767598232</v>
      </c>
      <c r="H28" s="464">
        <v>3.5270129061779771</v>
      </c>
      <c r="I28" s="464">
        <v>2.4045530125301688</v>
      </c>
      <c r="J28" s="464">
        <v>3.6722167926121201</v>
      </c>
      <c r="K28" s="342">
        <f t="shared" ref="K28:K37" si="2">IFERROR(J28/I28-1,"")</f>
        <v>0.52719310968655408</v>
      </c>
    </row>
    <row r="29" spans="1:11" x14ac:dyDescent="0.2">
      <c r="A29" s="673"/>
      <c r="B29" s="554" t="s">
        <v>690</v>
      </c>
      <c r="C29" s="625">
        <v>22.18740098741106</v>
      </c>
      <c r="D29" s="625">
        <v>20.057949368135631</v>
      </c>
      <c r="E29" s="625">
        <v>16.746162293797358</v>
      </c>
      <c r="F29" s="625">
        <v>15.95487525404168</v>
      </c>
      <c r="G29" s="465">
        <v>16.91306511575452</v>
      </c>
      <c r="H29" s="465">
        <v>22.653791230863451</v>
      </c>
      <c r="I29" s="465">
        <v>20.417190696889389</v>
      </c>
      <c r="J29" s="465">
        <v>26.114937429300873</v>
      </c>
      <c r="K29" s="292">
        <f t="shared" si="2"/>
        <v>0.27906614661142148</v>
      </c>
    </row>
    <row r="30" spans="1:11" x14ac:dyDescent="0.2">
      <c r="A30" s="677"/>
      <c r="B30" s="262" t="s">
        <v>68</v>
      </c>
      <c r="C30" s="465">
        <v>0</v>
      </c>
      <c r="D30" s="465">
        <v>0</v>
      </c>
      <c r="E30" s="465">
        <v>0</v>
      </c>
      <c r="F30" s="465">
        <v>0</v>
      </c>
      <c r="G30" s="465">
        <v>1.174019698314128</v>
      </c>
      <c r="H30" s="465">
        <v>1.5007994253716193</v>
      </c>
      <c r="I30" s="465">
        <v>0</v>
      </c>
      <c r="J30" s="465">
        <v>0</v>
      </c>
      <c r="K30" s="292" t="str">
        <f t="shared" si="2"/>
        <v/>
      </c>
    </row>
    <row r="31" spans="1:11" x14ac:dyDescent="0.2">
      <c r="A31" s="677"/>
      <c r="B31" s="262" t="s">
        <v>692</v>
      </c>
      <c r="C31" s="503" t="s">
        <v>1490</v>
      </c>
      <c r="D31" s="503" t="s">
        <v>1490</v>
      </c>
      <c r="E31" s="503" t="s">
        <v>1490</v>
      </c>
      <c r="F31" s="465">
        <v>0.14208645569252046</v>
      </c>
      <c r="G31" s="465">
        <v>1.1499355649086107</v>
      </c>
      <c r="H31" s="465">
        <v>2.6910780477445151</v>
      </c>
      <c r="I31" s="465">
        <v>1.1499355649086107</v>
      </c>
      <c r="J31" s="465">
        <v>2.6910780477445151</v>
      </c>
      <c r="K31" s="292">
        <f t="shared" si="2"/>
        <v>1.3401989901567957</v>
      </c>
    </row>
    <row r="32" spans="1:11" x14ac:dyDescent="0.2">
      <c r="A32" s="727"/>
      <c r="B32" s="347" t="s">
        <v>693</v>
      </c>
      <c r="C32" s="504" t="s">
        <v>1490</v>
      </c>
      <c r="D32" s="504" t="s">
        <v>1490</v>
      </c>
      <c r="E32" s="504" t="s">
        <v>1490</v>
      </c>
      <c r="F32" s="504" t="s">
        <v>1490</v>
      </c>
      <c r="G32" s="505">
        <v>70.513847235238984</v>
      </c>
      <c r="H32" s="505">
        <v>39.843463502456238</v>
      </c>
      <c r="I32" s="505" t="s">
        <v>1490</v>
      </c>
      <c r="J32" s="505" t="s">
        <v>1490</v>
      </c>
      <c r="K32" s="326" t="str">
        <f t="shared" si="2"/>
        <v/>
      </c>
    </row>
    <row r="33" spans="1:11" ht="14.25" customHeight="1" x14ac:dyDescent="0.2">
      <c r="A33" s="726" t="s">
        <v>726</v>
      </c>
      <c r="B33" s="261" t="s">
        <v>689</v>
      </c>
      <c r="C33" s="464">
        <v>3.5330116820435649</v>
      </c>
      <c r="D33" s="464">
        <v>3.4333098494484635</v>
      </c>
      <c r="E33" s="464">
        <v>2.670590625997582</v>
      </c>
      <c r="F33" s="464">
        <v>1.6819229154864805</v>
      </c>
      <c r="G33" s="464">
        <v>1.3383153275327209</v>
      </c>
      <c r="H33" s="464">
        <v>2.095045508459652</v>
      </c>
      <c r="I33" s="464">
        <v>1.4466199611959987</v>
      </c>
      <c r="J33" s="464">
        <v>2.1756161804343437</v>
      </c>
      <c r="K33" s="342">
        <f t="shared" si="2"/>
        <v>0.50393070660772898</v>
      </c>
    </row>
    <row r="34" spans="1:11" x14ac:dyDescent="0.2">
      <c r="A34" s="677"/>
      <c r="B34" s="262" t="s">
        <v>690</v>
      </c>
      <c r="C34" s="465">
        <v>14.835248032244035</v>
      </c>
      <c r="D34" s="465">
        <v>12.955020872914456</v>
      </c>
      <c r="E34" s="465">
        <v>11.0788766811449</v>
      </c>
      <c r="F34" s="465">
        <v>10.446712721014453</v>
      </c>
      <c r="G34" s="465">
        <v>11.013121764178278</v>
      </c>
      <c r="H34" s="465">
        <v>13.822482239971276</v>
      </c>
      <c r="I34" s="465">
        <v>12.01423709750069</v>
      </c>
      <c r="J34" s="465">
        <v>15.643041332489542</v>
      </c>
      <c r="K34" s="292">
        <f t="shared" si="2"/>
        <v>0.3020420027954791</v>
      </c>
    </row>
    <row r="35" spans="1:11" x14ac:dyDescent="0.2">
      <c r="A35" s="677"/>
      <c r="B35" s="262" t="s">
        <v>68</v>
      </c>
      <c r="C35" s="465">
        <v>0</v>
      </c>
      <c r="D35" s="465">
        <v>0</v>
      </c>
      <c r="E35" s="465">
        <v>0</v>
      </c>
      <c r="F35" s="465">
        <v>0</v>
      </c>
      <c r="G35" s="465">
        <v>0.97704404965446379</v>
      </c>
      <c r="H35" s="465">
        <v>1.1892705728604871</v>
      </c>
      <c r="I35" s="465">
        <v>0</v>
      </c>
      <c r="J35" s="465">
        <v>0</v>
      </c>
      <c r="K35" s="292" t="str">
        <f t="shared" si="2"/>
        <v/>
      </c>
    </row>
    <row r="36" spans="1:11" x14ac:dyDescent="0.2">
      <c r="A36" s="677"/>
      <c r="B36" s="262" t="s">
        <v>692</v>
      </c>
      <c r="C36" s="503" t="s">
        <v>1490</v>
      </c>
      <c r="D36" s="503" t="s">
        <v>1490</v>
      </c>
      <c r="E36" s="503" t="s">
        <v>1490</v>
      </c>
      <c r="F36" s="465">
        <v>0.11076030798078366</v>
      </c>
      <c r="G36" s="465">
        <v>0.90170428190670382</v>
      </c>
      <c r="H36" s="465">
        <v>2.1072127372809928</v>
      </c>
      <c r="I36" s="465">
        <v>0.90170428190670382</v>
      </c>
      <c r="J36" s="465">
        <v>2.1072127372809928</v>
      </c>
      <c r="K36" s="292">
        <f t="shared" si="2"/>
        <v>1.3369221812113108</v>
      </c>
    </row>
    <row r="37" spans="1:11" x14ac:dyDescent="0.2">
      <c r="A37" s="727"/>
      <c r="B37" s="347" t="s">
        <v>693</v>
      </c>
      <c r="C37" s="504" t="s">
        <v>1490</v>
      </c>
      <c r="D37" s="504" t="s">
        <v>1490</v>
      </c>
      <c r="E37" s="504" t="s">
        <v>1490</v>
      </c>
      <c r="F37" s="504" t="s">
        <v>1490</v>
      </c>
      <c r="G37" s="505">
        <v>40.989175257731958</v>
      </c>
      <c r="H37" s="505">
        <v>26.64930894587155</v>
      </c>
      <c r="I37" s="505" t="s">
        <v>1490</v>
      </c>
      <c r="J37" s="505" t="s">
        <v>1490</v>
      </c>
      <c r="K37" s="326" t="str">
        <f t="shared" si="2"/>
        <v/>
      </c>
    </row>
    <row r="55" spans="1:11" s="150" customFormat="1" x14ac:dyDescent="0.2">
      <c r="A55"/>
      <c r="B55"/>
      <c r="C55"/>
      <c r="G55"/>
      <c r="I55"/>
      <c r="J55"/>
      <c r="K55"/>
    </row>
    <row r="56" spans="1:11" s="150" customFormat="1" x14ac:dyDescent="0.2">
      <c r="A56"/>
      <c r="B56"/>
      <c r="C56" s="349"/>
      <c r="G56" s="349"/>
      <c r="I56"/>
      <c r="J56"/>
      <c r="K56"/>
    </row>
    <row r="57" spans="1:11" s="150" customFormat="1" x14ac:dyDescent="0.2">
      <c r="A57"/>
      <c r="B57"/>
      <c r="C57" s="349"/>
      <c r="G57" s="349"/>
      <c r="I57"/>
      <c r="J57"/>
      <c r="K57"/>
    </row>
    <row r="59" spans="1:11" ht="15.75" x14ac:dyDescent="0.25">
      <c r="A59" s="337" t="s">
        <v>727</v>
      </c>
      <c r="B59" s="153"/>
      <c r="C59" s="153"/>
      <c r="D59" s="153"/>
      <c r="E59" s="153"/>
      <c r="F59" s="153"/>
      <c r="G59" s="153"/>
      <c r="H59" s="153"/>
    </row>
    <row r="60" spans="1:11" ht="15" x14ac:dyDescent="0.2">
      <c r="B60" s="23"/>
      <c r="C60" s="153"/>
      <c r="D60" s="153"/>
      <c r="E60" s="153"/>
      <c r="F60" s="153"/>
      <c r="G60" s="153"/>
      <c r="H60" s="153"/>
    </row>
    <row r="62" spans="1:11" ht="16.5" customHeight="1" x14ac:dyDescent="0.2">
      <c r="A62" s="339" t="s">
        <v>695</v>
      </c>
      <c r="B62" s="346" t="s">
        <v>696</v>
      </c>
      <c r="C62" s="312"/>
      <c r="D62" s="312"/>
      <c r="E62" s="312"/>
      <c r="F62" s="312"/>
      <c r="G62" s="312"/>
      <c r="H62" s="312"/>
      <c r="I62" s="728" t="s">
        <v>660</v>
      </c>
      <c r="J62" s="728"/>
      <c r="K62" s="728"/>
    </row>
    <row r="63" spans="1:11" ht="34.5" customHeight="1" x14ac:dyDescent="0.2">
      <c r="A63" s="340" t="s">
        <v>661</v>
      </c>
      <c r="B63" s="340" t="s">
        <v>323</v>
      </c>
      <c r="C63" s="341" t="s">
        <v>662</v>
      </c>
      <c r="D63" s="341" t="s">
        <v>663</v>
      </c>
      <c r="E63" s="341" t="s">
        <v>664</v>
      </c>
      <c r="F63" s="341" t="s">
        <v>665</v>
      </c>
      <c r="G63" s="341" t="s">
        <v>666</v>
      </c>
      <c r="H63" s="341" t="s">
        <v>28</v>
      </c>
      <c r="I63" s="348" t="s">
        <v>27</v>
      </c>
      <c r="J63" s="348" t="s">
        <v>28</v>
      </c>
      <c r="K63" s="348" t="s">
        <v>667</v>
      </c>
    </row>
    <row r="64" spans="1:11" x14ac:dyDescent="0.2">
      <c r="A64" s="733" t="s">
        <v>714</v>
      </c>
      <c r="B64" s="356" t="s">
        <v>715</v>
      </c>
      <c r="C64" s="357">
        <v>1488.9145956043956</v>
      </c>
      <c r="D64" s="357">
        <v>1525.9661999999996</v>
      </c>
      <c r="E64" s="357">
        <v>1204.3928967213117</v>
      </c>
      <c r="F64" s="358">
        <v>790.68199999999956</v>
      </c>
      <c r="G64" s="358">
        <v>637.05333333333306</v>
      </c>
      <c r="H64" s="358">
        <v>840.7025290322581</v>
      </c>
      <c r="I64" s="358">
        <v>618.21733333333316</v>
      </c>
      <c r="J64" s="358">
        <v>827.51052903225809</v>
      </c>
      <c r="K64" s="359">
        <f t="shared" ref="K64:K74" si="3">IFERROR(J64/I64-1,"")</f>
        <v>0.33854307282270479</v>
      </c>
    </row>
    <row r="65" spans="1:11" x14ac:dyDescent="0.2">
      <c r="A65" s="734"/>
      <c r="B65" s="360" t="s">
        <v>716</v>
      </c>
      <c r="C65" s="332">
        <v>1273.2067000000006</v>
      </c>
      <c r="D65" s="332">
        <v>779.82029999999975</v>
      </c>
      <c r="E65" s="332">
        <v>395.71114207650282</v>
      </c>
      <c r="F65" s="328">
        <v>118.71020000000001</v>
      </c>
      <c r="G65" s="328">
        <v>120.41120000000001</v>
      </c>
      <c r="H65" s="328">
        <v>186.49129032258065</v>
      </c>
      <c r="I65" s="328">
        <v>96.981199999999987</v>
      </c>
      <c r="J65" s="328">
        <v>164.00129032258062</v>
      </c>
      <c r="K65" s="333">
        <f t="shared" si="3"/>
        <v>0.69106270413833437</v>
      </c>
    </row>
    <row r="66" spans="1:11" x14ac:dyDescent="0.2">
      <c r="A66" s="734"/>
      <c r="B66" s="360" t="s">
        <v>717</v>
      </c>
      <c r="C66" s="332">
        <v>1636.9196461538468</v>
      </c>
      <c r="D66" s="332">
        <v>1329.2829000000004</v>
      </c>
      <c r="E66" s="332">
        <v>931.32619617486375</v>
      </c>
      <c r="F66" s="328">
        <v>500.55599999999987</v>
      </c>
      <c r="G66" s="328">
        <v>495.31950000000018</v>
      </c>
      <c r="H66" s="328">
        <v>747.03481612903192</v>
      </c>
      <c r="I66" s="328">
        <v>471.0947000000001</v>
      </c>
      <c r="J66" s="328">
        <v>734.58521612903201</v>
      </c>
      <c r="K66" s="333">
        <f t="shared" si="3"/>
        <v>0.55931539057652713</v>
      </c>
    </row>
    <row r="67" spans="1:11" ht="25.5" x14ac:dyDescent="0.2">
      <c r="A67" s="734"/>
      <c r="B67" s="360" t="s">
        <v>718</v>
      </c>
      <c r="C67" s="332">
        <v>239.53224725274725</v>
      </c>
      <c r="D67" s="332">
        <v>473.49250000000023</v>
      </c>
      <c r="E67" s="332">
        <v>538.60876284153005</v>
      </c>
      <c r="F67" s="328">
        <v>257.15230000000008</v>
      </c>
      <c r="G67" s="328">
        <v>154.3681</v>
      </c>
      <c r="H67" s="328">
        <v>328.81259999999986</v>
      </c>
      <c r="I67" s="328">
        <v>130.39799999999997</v>
      </c>
      <c r="J67" s="328">
        <v>315.70260000000002</v>
      </c>
      <c r="K67" s="333">
        <f t="shared" si="3"/>
        <v>1.4210693415543192</v>
      </c>
    </row>
    <row r="68" spans="1:11" x14ac:dyDescent="0.2">
      <c r="A68" s="734"/>
      <c r="B68" s="360" t="s">
        <v>719</v>
      </c>
      <c r="C68" s="332">
        <v>58.996400000000008</v>
      </c>
      <c r="D68" s="332">
        <v>77.981999999999999</v>
      </c>
      <c r="E68" s="332">
        <v>48.725873770491795</v>
      </c>
      <c r="F68" s="328">
        <v>38.310699999999997</v>
      </c>
      <c r="G68" s="328">
        <v>29.582599999999999</v>
      </c>
      <c r="H68" s="328">
        <v>49.237500000000004</v>
      </c>
      <c r="I68" s="328">
        <v>28.135400000000001</v>
      </c>
      <c r="J68" s="328">
        <v>49.237500000000004</v>
      </c>
      <c r="K68" s="333">
        <f t="shared" si="3"/>
        <v>0.75001954832701867</v>
      </c>
    </row>
    <row r="69" spans="1:11" x14ac:dyDescent="0.2">
      <c r="A69" s="734"/>
      <c r="B69" s="360" t="s">
        <v>282</v>
      </c>
      <c r="C69" s="332">
        <f>C70-SUM(C64:C68)</f>
        <v>2.2100000000136788E-2</v>
      </c>
      <c r="D69" s="332">
        <f t="shared" ref="D69:J69" si="4">D70-SUM(D64:D68)</f>
        <v>2.4570000000003347</v>
      </c>
      <c r="E69" s="332">
        <f t="shared" si="4"/>
        <v>5.616300000001047</v>
      </c>
      <c r="F69" s="328">
        <f t="shared" si="4"/>
        <v>5.5958999999988919</v>
      </c>
      <c r="G69" s="328">
        <f t="shared" si="4"/>
        <v>8.2370000000003074</v>
      </c>
      <c r="H69" s="328">
        <f t="shared" si="4"/>
        <v>24.542854838710809</v>
      </c>
      <c r="I69" s="328">
        <f t="shared" si="4"/>
        <v>6.7960000000002765</v>
      </c>
      <c r="J69" s="328">
        <f t="shared" si="4"/>
        <v>21.877454838710946</v>
      </c>
      <c r="K69" s="333">
        <f t="shared" si="3"/>
        <v>2.2191663976912972</v>
      </c>
    </row>
    <row r="70" spans="1:11" x14ac:dyDescent="0.2">
      <c r="A70" s="734"/>
      <c r="B70" s="329" t="s">
        <v>720</v>
      </c>
      <c r="C70" s="330">
        <v>4697.5916890109902</v>
      </c>
      <c r="D70" s="330">
        <v>4189.0009</v>
      </c>
      <c r="E70" s="330">
        <v>3124.3811715847014</v>
      </c>
      <c r="F70" s="330">
        <v>1711.0070999999984</v>
      </c>
      <c r="G70" s="331">
        <v>1444.9717333333335</v>
      </c>
      <c r="H70" s="331">
        <v>2176.8215903225814</v>
      </c>
      <c r="I70" s="331">
        <v>1351.6226333333334</v>
      </c>
      <c r="J70" s="331">
        <v>2112.9145903225817</v>
      </c>
      <c r="K70" s="361">
        <f t="shared" si="3"/>
        <v>0.56324297789522193</v>
      </c>
    </row>
    <row r="71" spans="1:11" x14ac:dyDescent="0.2">
      <c r="A71" s="327" t="s">
        <v>721</v>
      </c>
      <c r="B71" s="329" t="s">
        <v>722</v>
      </c>
      <c r="C71" s="331">
        <v>5801.9382175824221</v>
      </c>
      <c r="D71" s="331">
        <v>5649.997564383566</v>
      </c>
      <c r="E71" s="331">
        <v>4483.3606595628426</v>
      </c>
      <c r="F71" s="331">
        <v>2844.2472000000007</v>
      </c>
      <c r="G71" s="331">
        <v>2184.4621999999999</v>
      </c>
      <c r="H71" s="331">
        <v>3184.8073516129029</v>
      </c>
      <c r="I71" s="331">
        <v>2041.1492000000003</v>
      </c>
      <c r="J71" s="331">
        <v>3071.5550516129033</v>
      </c>
      <c r="K71" s="361">
        <f t="shared" si="3"/>
        <v>0.50481652767612628</v>
      </c>
    </row>
    <row r="72" spans="1:11" ht="14.25" customHeight="1" x14ac:dyDescent="0.2">
      <c r="A72" s="362" t="s">
        <v>723</v>
      </c>
      <c r="B72" s="362"/>
      <c r="C72" s="354">
        <v>10499.529906593412</v>
      </c>
      <c r="D72" s="354">
        <v>9838.9984643835669</v>
      </c>
      <c r="E72" s="354">
        <v>7607.741831147544</v>
      </c>
      <c r="F72" s="354">
        <v>4555.2542999999987</v>
      </c>
      <c r="G72" s="354">
        <v>3629.4339333333337</v>
      </c>
      <c r="H72" s="354">
        <v>5361.6289419354844</v>
      </c>
      <c r="I72" s="354">
        <v>3392.7718333333337</v>
      </c>
      <c r="J72" s="354">
        <v>5184.469641935485</v>
      </c>
      <c r="K72" s="355">
        <f t="shared" si="3"/>
        <v>0.52809263240134907</v>
      </c>
    </row>
    <row r="73" spans="1:11" x14ac:dyDescent="0.2">
      <c r="A73" s="726" t="s">
        <v>678</v>
      </c>
      <c r="B73" s="262" t="s">
        <v>679</v>
      </c>
      <c r="C73" s="292">
        <v>0.99991830769998979</v>
      </c>
      <c r="D73" s="292">
        <v>0.99770114949918964</v>
      </c>
      <c r="E73" s="292">
        <v>0.99843469780834426</v>
      </c>
      <c r="F73" s="292">
        <v>1</v>
      </c>
      <c r="G73" s="292">
        <v>1</v>
      </c>
      <c r="H73" s="292">
        <v>0.98932553007295276</v>
      </c>
      <c r="I73" s="292">
        <v>1</v>
      </c>
      <c r="J73" s="292">
        <v>0.98851570453540438</v>
      </c>
      <c r="K73" s="292">
        <f t="shared" si="3"/>
        <v>-1.1484295464595617E-2</v>
      </c>
    </row>
    <row r="74" spans="1:11" ht="33" customHeight="1" x14ac:dyDescent="0.2">
      <c r="A74" s="732"/>
      <c r="B74" s="263" t="s">
        <v>724</v>
      </c>
      <c r="C74" s="307">
        <v>0.44740971555888742</v>
      </c>
      <c r="D74" s="307">
        <v>0.42575480778494557</v>
      </c>
      <c r="E74" s="307">
        <v>0.41068443710759084</v>
      </c>
      <c r="F74" s="307">
        <v>0.37561176332131424</v>
      </c>
      <c r="G74" s="307">
        <v>0.39812592263010199</v>
      </c>
      <c r="H74" s="307">
        <v>0.40600004474326318</v>
      </c>
      <c r="I74" s="307">
        <v>0.39838300355299455</v>
      </c>
      <c r="J74" s="307">
        <v>0.40754691149735051</v>
      </c>
      <c r="K74" s="307">
        <f t="shared" si="3"/>
        <v>2.3002758307024251E-2</v>
      </c>
    </row>
    <row r="75" spans="1:11" x14ac:dyDescent="0.2">
      <c r="A75" s="297"/>
      <c r="B75" s="298"/>
      <c r="C75" s="309"/>
      <c r="D75" s="309"/>
      <c r="E75" s="309"/>
      <c r="F75" s="310"/>
      <c r="G75" s="310"/>
      <c r="H75" s="310"/>
    </row>
    <row r="78" spans="1:11" ht="16.5" customHeight="1" x14ac:dyDescent="0.2">
      <c r="A78" s="339" t="s">
        <v>695</v>
      </c>
      <c r="B78" s="346" t="s">
        <v>697</v>
      </c>
      <c r="C78" s="312"/>
      <c r="D78" s="312"/>
      <c r="E78" s="312"/>
      <c r="F78" s="312"/>
      <c r="G78" s="312"/>
      <c r="H78" s="312"/>
      <c r="I78" s="728" t="s">
        <v>660</v>
      </c>
      <c r="J78" s="728"/>
      <c r="K78" s="728"/>
    </row>
    <row r="79" spans="1:11" ht="34.5" customHeight="1" x14ac:dyDescent="0.2">
      <c r="A79" s="340" t="s">
        <v>661</v>
      </c>
      <c r="B79" s="340" t="s">
        <v>323</v>
      </c>
      <c r="C79" s="341" t="s">
        <v>662</v>
      </c>
      <c r="D79" s="341" t="s">
        <v>663</v>
      </c>
      <c r="E79" s="341" t="s">
        <v>664</v>
      </c>
      <c r="F79" s="341" t="s">
        <v>665</v>
      </c>
      <c r="G79" s="341" t="s">
        <v>666</v>
      </c>
      <c r="H79" s="341" t="s">
        <v>28</v>
      </c>
      <c r="I79" s="348" t="s">
        <v>27</v>
      </c>
      <c r="J79" s="348" t="s">
        <v>28</v>
      </c>
      <c r="K79" s="348" t="s">
        <v>667</v>
      </c>
    </row>
    <row r="80" spans="1:11" x14ac:dyDescent="0.2">
      <c r="A80" s="733" t="s">
        <v>714</v>
      </c>
      <c r="B80" s="356" t="s">
        <v>715</v>
      </c>
      <c r="C80" s="357">
        <v>1208.8332000000003</v>
      </c>
      <c r="D80" s="357">
        <v>1186.8403000000003</v>
      </c>
      <c r="E80" s="357">
        <v>1058.962</v>
      </c>
      <c r="F80" s="358">
        <v>833.0899999999998</v>
      </c>
      <c r="G80" s="358">
        <v>804.24999999999966</v>
      </c>
      <c r="H80" s="358">
        <v>1553.5423612903226</v>
      </c>
      <c r="I80" s="358">
        <v>499.37999999999994</v>
      </c>
      <c r="J80" s="358">
        <v>1449.2159741935484</v>
      </c>
      <c r="K80" s="359">
        <f t="shared" ref="K80:K90" si="5">IFERROR(J80/I80-1,"")</f>
        <v>1.9020304661651419</v>
      </c>
    </row>
    <row r="81" spans="1:11" x14ac:dyDescent="0.2">
      <c r="A81" s="734"/>
      <c r="B81" s="360" t="s">
        <v>716</v>
      </c>
      <c r="C81" s="332">
        <v>5.2299999999999995</v>
      </c>
      <c r="D81" s="332">
        <v>0</v>
      </c>
      <c r="E81" s="332">
        <v>0</v>
      </c>
      <c r="F81" s="328">
        <v>0.95</v>
      </c>
      <c r="G81" s="328">
        <v>1.32</v>
      </c>
      <c r="H81" s="328">
        <v>18.660361290322584</v>
      </c>
      <c r="I81" s="328">
        <v>1.32</v>
      </c>
      <c r="J81" s="328">
        <v>18.660361290322584</v>
      </c>
      <c r="K81" s="333">
        <f t="shared" si="5"/>
        <v>13.136637341153472</v>
      </c>
    </row>
    <row r="82" spans="1:11" x14ac:dyDescent="0.2">
      <c r="A82" s="734"/>
      <c r="B82" s="360" t="s">
        <v>717</v>
      </c>
      <c r="C82" s="332">
        <v>623.80999999999995</v>
      </c>
      <c r="D82" s="332">
        <v>551.69000000000005</v>
      </c>
      <c r="E82" s="332">
        <v>418.29499999999996</v>
      </c>
      <c r="F82" s="328">
        <v>422.20299999999997</v>
      </c>
      <c r="G82" s="328">
        <v>512.06640000000004</v>
      </c>
      <c r="H82" s="328">
        <v>766.54652688172064</v>
      </c>
      <c r="I82" s="328">
        <v>453.69499999999999</v>
      </c>
      <c r="J82" s="328">
        <v>757.88502688172059</v>
      </c>
      <c r="K82" s="333">
        <f t="shared" si="5"/>
        <v>0.67047251321200507</v>
      </c>
    </row>
    <row r="83" spans="1:11" ht="25.5" x14ac:dyDescent="0.2">
      <c r="A83" s="734"/>
      <c r="B83" s="360" t="s">
        <v>718</v>
      </c>
      <c r="C83" s="332">
        <v>62.489999999999995</v>
      </c>
      <c r="D83" s="332">
        <v>41.730000000000004</v>
      </c>
      <c r="E83" s="332">
        <v>16.053000000000001</v>
      </c>
      <c r="F83" s="328">
        <v>17.55</v>
      </c>
      <c r="G83" s="328">
        <v>17.43</v>
      </c>
      <c r="H83" s="328">
        <v>324.87166129032255</v>
      </c>
      <c r="I83" s="328">
        <v>17.43</v>
      </c>
      <c r="J83" s="328">
        <v>324.87166129032255</v>
      </c>
      <c r="K83" s="333">
        <f t="shared" si="5"/>
        <v>17.638649528991539</v>
      </c>
    </row>
    <row r="84" spans="1:11" x14ac:dyDescent="0.2">
      <c r="A84" s="734"/>
      <c r="B84" s="360" t="s">
        <v>719</v>
      </c>
      <c r="C84" s="332">
        <v>0</v>
      </c>
      <c r="D84" s="332">
        <v>0</v>
      </c>
      <c r="E84" s="332">
        <v>0</v>
      </c>
      <c r="F84" s="328">
        <v>0</v>
      </c>
      <c r="G84" s="328">
        <v>0</v>
      </c>
      <c r="H84" s="328">
        <v>15.662899999999999</v>
      </c>
      <c r="I84" s="328">
        <v>0</v>
      </c>
      <c r="J84" s="328">
        <v>15.662899999999999</v>
      </c>
      <c r="K84" s="333" t="str">
        <f t="shared" si="5"/>
        <v/>
      </c>
    </row>
    <row r="85" spans="1:11" x14ac:dyDescent="0.2">
      <c r="A85" s="734"/>
      <c r="B85" s="360" t="s">
        <v>282</v>
      </c>
      <c r="C85" s="332">
        <f>C86-SUM(C80:C84)</f>
        <v>403.2253999999989</v>
      </c>
      <c r="D85" s="332">
        <f t="shared" ref="D85:J85" si="6">D86-SUM(D80:D84)</f>
        <v>393.39999999999918</v>
      </c>
      <c r="E85" s="332">
        <f t="shared" si="6"/>
        <v>316.46999999999935</v>
      </c>
      <c r="F85" s="328">
        <f t="shared" si="6"/>
        <v>0</v>
      </c>
      <c r="G85" s="328">
        <f t="shared" si="6"/>
        <v>0</v>
      </c>
      <c r="H85" s="328">
        <f t="shared" si="6"/>
        <v>42.06860000000006</v>
      </c>
      <c r="I85" s="328">
        <f t="shared" si="6"/>
        <v>0</v>
      </c>
      <c r="J85" s="328">
        <f t="shared" si="6"/>
        <v>42.068600000000515</v>
      </c>
      <c r="K85" s="333" t="str">
        <f t="shared" si="5"/>
        <v/>
      </c>
    </row>
    <row r="86" spans="1:11" x14ac:dyDescent="0.2">
      <c r="A86" s="734"/>
      <c r="B86" s="329" t="s">
        <v>720</v>
      </c>
      <c r="C86" s="330">
        <v>2303.5885999999991</v>
      </c>
      <c r="D86" s="330">
        <v>2173.6602999999996</v>
      </c>
      <c r="E86" s="330">
        <v>1809.7799999999995</v>
      </c>
      <c r="F86" s="330">
        <v>1273.7929999999994</v>
      </c>
      <c r="G86" s="331">
        <v>1335.0663999999997</v>
      </c>
      <c r="H86" s="331">
        <v>2721.3524107526882</v>
      </c>
      <c r="I86" s="331">
        <v>971.82499999999982</v>
      </c>
      <c r="J86" s="331">
        <v>2608.3645236559146</v>
      </c>
      <c r="K86" s="361">
        <f t="shared" si="5"/>
        <v>1.6839858242542793</v>
      </c>
    </row>
    <row r="87" spans="1:11" x14ac:dyDescent="0.2">
      <c r="A87" s="327" t="s">
        <v>721</v>
      </c>
      <c r="B87" s="329" t="s">
        <v>722</v>
      </c>
      <c r="C87" s="331">
        <v>4648.2042000000001</v>
      </c>
      <c r="D87" s="331">
        <v>3964.5358356164384</v>
      </c>
      <c r="E87" s="331">
        <v>3537.9069999999997</v>
      </c>
      <c r="F87" s="331">
        <v>2415.86</v>
      </c>
      <c r="G87" s="331">
        <v>2492.1</v>
      </c>
      <c r="H87" s="331">
        <v>4259.3737129032279</v>
      </c>
      <c r="I87" s="331">
        <v>1389.4800000000002</v>
      </c>
      <c r="J87" s="331">
        <v>3896.405548387098</v>
      </c>
      <c r="K87" s="361">
        <f t="shared" si="5"/>
        <v>1.8042185194368376</v>
      </c>
    </row>
    <row r="88" spans="1:11" ht="14.25" customHeight="1" x14ac:dyDescent="0.2">
      <c r="A88" s="362" t="s">
        <v>723</v>
      </c>
      <c r="B88" s="362"/>
      <c r="C88" s="354">
        <v>6951.7927999999993</v>
      </c>
      <c r="D88" s="354">
        <v>6138.1961356164375</v>
      </c>
      <c r="E88" s="354">
        <v>5347.686999999999</v>
      </c>
      <c r="F88" s="354">
        <v>3689.6529999999993</v>
      </c>
      <c r="G88" s="354">
        <v>3827.1663999999996</v>
      </c>
      <c r="H88" s="354">
        <v>6980.7261236559161</v>
      </c>
      <c r="I88" s="354">
        <v>2361.3050000000003</v>
      </c>
      <c r="J88" s="354">
        <v>6504.770072043013</v>
      </c>
      <c r="K88" s="355">
        <f t="shared" si="5"/>
        <v>1.7547352299016907</v>
      </c>
    </row>
    <row r="89" spans="1:11" x14ac:dyDescent="0.2">
      <c r="A89" s="726" t="s">
        <v>678</v>
      </c>
      <c r="B89" s="262" t="s">
        <v>679</v>
      </c>
      <c r="C89" s="292">
        <v>0.95327716832928655</v>
      </c>
      <c r="D89" s="292">
        <v>0.99583842569776748</v>
      </c>
      <c r="E89" s="292">
        <v>0.99834033586927384</v>
      </c>
      <c r="F89" s="292">
        <v>0.97423140471693537</v>
      </c>
      <c r="G89" s="292">
        <v>0.8607619949298192</v>
      </c>
      <c r="H89" s="292">
        <v>0.89325891512028177</v>
      </c>
      <c r="I89" s="292">
        <v>0.75958985631870501</v>
      </c>
      <c r="J89" s="292">
        <v>0.87120697535877134</v>
      </c>
      <c r="K89" s="292">
        <f t="shared" si="5"/>
        <v>0.14694393047981213</v>
      </c>
    </row>
    <row r="90" spans="1:11" ht="33" customHeight="1" x14ac:dyDescent="0.2">
      <c r="A90" s="732"/>
      <c r="B90" s="263" t="s">
        <v>724</v>
      </c>
      <c r="C90" s="307">
        <v>0.33136611896718204</v>
      </c>
      <c r="D90" s="307">
        <v>0.35412037217049702</v>
      </c>
      <c r="E90" s="307">
        <v>0.33842294808951978</v>
      </c>
      <c r="F90" s="307">
        <v>0.34523382009094072</v>
      </c>
      <c r="G90" s="307">
        <v>0.3488393919846286</v>
      </c>
      <c r="H90" s="307">
        <v>0.38983801434792187</v>
      </c>
      <c r="I90" s="307">
        <v>0.4115626740298266</v>
      </c>
      <c r="J90" s="307">
        <v>0.40099257848735637</v>
      </c>
      <c r="K90" s="307">
        <f t="shared" si="5"/>
        <v>-2.5682833282651418E-2</v>
      </c>
    </row>
    <row r="91" spans="1:11" x14ac:dyDescent="0.2">
      <c r="A91" s="297"/>
      <c r="B91" s="298"/>
      <c r="C91" s="309"/>
      <c r="D91" s="309"/>
      <c r="E91" s="309"/>
      <c r="F91" s="310"/>
      <c r="G91" s="310"/>
      <c r="H91" s="310"/>
    </row>
    <row r="92" spans="1:11" x14ac:dyDescent="0.2">
      <c r="A92" s="677"/>
    </row>
    <row r="93" spans="1:11" x14ac:dyDescent="0.2">
      <c r="A93" s="677"/>
    </row>
    <row r="94" spans="1:11" ht="18" customHeight="1" x14ac:dyDescent="0.2">
      <c r="A94" s="339" t="s">
        <v>695</v>
      </c>
      <c r="B94" s="346" t="s">
        <v>698</v>
      </c>
      <c r="C94" s="312"/>
      <c r="D94" s="312"/>
      <c r="E94" s="312"/>
      <c r="F94" s="312"/>
      <c r="G94" s="312"/>
      <c r="H94" s="312"/>
      <c r="I94" s="728" t="s">
        <v>660</v>
      </c>
      <c r="J94" s="728"/>
      <c r="K94" s="728"/>
    </row>
    <row r="95" spans="1:11" ht="34.5" customHeight="1" x14ac:dyDescent="0.2">
      <c r="A95" s="340" t="s">
        <v>661</v>
      </c>
      <c r="B95" s="340" t="s">
        <v>323</v>
      </c>
      <c r="C95" s="341" t="s">
        <v>662</v>
      </c>
      <c r="D95" s="341" t="s">
        <v>663</v>
      </c>
      <c r="E95" s="341" t="s">
        <v>664</v>
      </c>
      <c r="F95" s="341" t="s">
        <v>665</v>
      </c>
      <c r="G95" s="341" t="s">
        <v>666</v>
      </c>
      <c r="H95" s="341" t="s">
        <v>28</v>
      </c>
      <c r="I95" s="348" t="s">
        <v>27</v>
      </c>
      <c r="J95" s="348" t="s">
        <v>28</v>
      </c>
      <c r="K95" s="348" t="s">
        <v>667</v>
      </c>
    </row>
    <row r="96" spans="1:11" x14ac:dyDescent="0.2">
      <c r="A96" s="733" t="s">
        <v>714</v>
      </c>
      <c r="B96" s="356" t="s">
        <v>715</v>
      </c>
      <c r="C96" s="357"/>
      <c r="D96" s="357"/>
      <c r="E96" s="357"/>
      <c r="F96" s="358"/>
      <c r="G96" s="358">
        <v>28.459999999999997</v>
      </c>
      <c r="H96" s="358">
        <v>20.6448</v>
      </c>
      <c r="I96" s="358"/>
      <c r="J96" s="358"/>
      <c r="K96" s="359"/>
    </row>
    <row r="97" spans="1:11" x14ac:dyDescent="0.2">
      <c r="A97" s="734"/>
      <c r="B97" s="360" t="s">
        <v>716</v>
      </c>
      <c r="C97" s="332"/>
      <c r="D97" s="332"/>
      <c r="E97" s="332"/>
      <c r="F97" s="328"/>
      <c r="G97" s="328">
        <v>0</v>
      </c>
      <c r="H97" s="328">
        <v>0</v>
      </c>
      <c r="I97" s="328"/>
      <c r="J97" s="328"/>
      <c r="K97" s="333"/>
    </row>
    <row r="98" spans="1:11" x14ac:dyDescent="0.2">
      <c r="A98" s="734"/>
      <c r="B98" s="360" t="s">
        <v>717</v>
      </c>
      <c r="C98" s="332"/>
      <c r="D98" s="332"/>
      <c r="E98" s="332"/>
      <c r="F98" s="328"/>
      <c r="G98" s="328">
        <v>14.331800000000001</v>
      </c>
      <c r="H98" s="328">
        <v>14.2782</v>
      </c>
      <c r="I98" s="328"/>
      <c r="J98" s="328"/>
      <c r="K98" s="333"/>
    </row>
    <row r="99" spans="1:11" ht="25.5" x14ac:dyDescent="0.2">
      <c r="A99" s="734"/>
      <c r="B99" s="360" t="s">
        <v>718</v>
      </c>
      <c r="C99" s="332"/>
      <c r="D99" s="332"/>
      <c r="E99" s="332"/>
      <c r="F99" s="328"/>
      <c r="G99" s="328">
        <v>1.9</v>
      </c>
      <c r="H99" s="328">
        <v>37.200000000000003</v>
      </c>
      <c r="I99" s="328"/>
      <c r="J99" s="328"/>
      <c r="K99" s="333"/>
    </row>
    <row r="100" spans="1:11" x14ac:dyDescent="0.2">
      <c r="A100" s="734"/>
      <c r="B100" s="360" t="s">
        <v>719</v>
      </c>
      <c r="C100" s="332"/>
      <c r="D100" s="332"/>
      <c r="E100" s="332"/>
      <c r="F100" s="328"/>
      <c r="G100" s="328">
        <v>0</v>
      </c>
      <c r="H100" s="328">
        <v>0</v>
      </c>
      <c r="I100" s="328"/>
      <c r="J100" s="328"/>
      <c r="K100" s="333"/>
    </row>
    <row r="101" spans="1:11" x14ac:dyDescent="0.2">
      <c r="A101" s="734"/>
      <c r="B101" s="360" t="s">
        <v>282</v>
      </c>
      <c r="C101" s="332"/>
      <c r="D101" s="332"/>
      <c r="E101" s="332"/>
      <c r="F101" s="328"/>
      <c r="G101" s="328">
        <f t="shared" ref="G101:H101" si="7">G102-SUM(G96:G100)</f>
        <v>0</v>
      </c>
      <c r="H101" s="328">
        <f t="shared" si="7"/>
        <v>0</v>
      </c>
      <c r="I101" s="328"/>
      <c r="J101" s="328"/>
      <c r="K101" s="333"/>
    </row>
    <row r="102" spans="1:11" x14ac:dyDescent="0.2">
      <c r="A102" s="734"/>
      <c r="B102" s="329" t="s">
        <v>720</v>
      </c>
      <c r="C102" s="330"/>
      <c r="D102" s="330"/>
      <c r="E102" s="330"/>
      <c r="F102" s="330"/>
      <c r="G102" s="331">
        <v>44.691800000000001</v>
      </c>
      <c r="H102" s="331">
        <v>72.123000000000005</v>
      </c>
      <c r="I102" s="331"/>
      <c r="J102" s="331"/>
      <c r="K102" s="361"/>
    </row>
    <row r="103" spans="1:11" x14ac:dyDescent="0.2">
      <c r="A103" s="327" t="s">
        <v>721</v>
      </c>
      <c r="B103" s="329" t="s">
        <v>722</v>
      </c>
      <c r="C103" s="331"/>
      <c r="D103" s="331"/>
      <c r="E103" s="331"/>
      <c r="F103" s="331"/>
      <c r="G103" s="331">
        <v>221.6815</v>
      </c>
      <c r="H103" s="331">
        <v>275.33167741935483</v>
      </c>
      <c r="I103" s="331"/>
      <c r="J103" s="331"/>
      <c r="K103" s="361"/>
    </row>
    <row r="104" spans="1:11" ht="14.25" customHeight="1" x14ac:dyDescent="0.2">
      <c r="A104" s="362" t="s">
        <v>723</v>
      </c>
      <c r="B104" s="362"/>
      <c r="C104" s="354"/>
      <c r="D104" s="354"/>
      <c r="E104" s="354"/>
      <c r="F104" s="354"/>
      <c r="G104" s="354">
        <v>266.37329999999997</v>
      </c>
      <c r="H104" s="354">
        <v>347.45467741935482</v>
      </c>
      <c r="I104" s="354"/>
      <c r="J104" s="354"/>
      <c r="K104" s="355"/>
    </row>
    <row r="105" spans="1:11" x14ac:dyDescent="0.2">
      <c r="A105" s="726" t="s">
        <v>678</v>
      </c>
      <c r="B105" s="262" t="s">
        <v>679</v>
      </c>
      <c r="C105" s="292"/>
      <c r="D105" s="292"/>
      <c r="E105" s="292"/>
      <c r="F105" s="292"/>
      <c r="G105" s="292">
        <v>0.1609649984082632</v>
      </c>
      <c r="H105" s="292">
        <v>0.16166687920180617</v>
      </c>
      <c r="I105" s="292"/>
      <c r="J105" s="292"/>
      <c r="K105" s="292"/>
    </row>
    <row r="106" spans="1:11" ht="33" customHeight="1" x14ac:dyDescent="0.2">
      <c r="A106" s="732"/>
      <c r="B106" s="263" t="s">
        <v>724</v>
      </c>
      <c r="C106" s="307" t="s">
        <v>1490</v>
      </c>
      <c r="D106" s="307" t="s">
        <v>1490</v>
      </c>
      <c r="E106" s="307" t="s">
        <v>1490</v>
      </c>
      <c r="F106" s="307" t="s">
        <v>1490</v>
      </c>
      <c r="G106" s="307">
        <v>0.16777882768280455</v>
      </c>
      <c r="H106" s="307">
        <v>0.20757527438018142</v>
      </c>
      <c r="I106" s="307" t="s">
        <v>1490</v>
      </c>
      <c r="J106" s="307" t="s">
        <v>1490</v>
      </c>
      <c r="K106" s="307" t="str">
        <f t="shared" ref="K106" si="8">IFERROR(J106/I106-1,"")</f>
        <v/>
      </c>
    </row>
    <row r="107" spans="1:11" x14ac:dyDescent="0.2">
      <c r="A107" s="297"/>
      <c r="B107" s="298"/>
      <c r="C107" s="309"/>
      <c r="D107" s="309"/>
      <c r="E107" s="309"/>
      <c r="F107" s="310"/>
      <c r="G107" s="310"/>
      <c r="H107" s="310"/>
    </row>
    <row r="108" spans="1:11" x14ac:dyDescent="0.2">
      <c r="A108" s="297"/>
      <c r="B108" s="298"/>
      <c r="C108" s="309"/>
      <c r="D108" s="309"/>
      <c r="E108" s="309"/>
      <c r="F108" s="310"/>
      <c r="G108" s="310"/>
      <c r="H108" s="310"/>
    </row>
    <row r="109" spans="1:11" x14ac:dyDescent="0.2">
      <c r="A109" s="297"/>
      <c r="B109" s="298"/>
      <c r="C109" s="309"/>
      <c r="D109" s="309"/>
      <c r="E109" s="309"/>
      <c r="F109" s="310"/>
      <c r="G109" s="310"/>
      <c r="H109" s="310"/>
    </row>
    <row r="110" spans="1:11" ht="20.25" customHeight="1" x14ac:dyDescent="0.2">
      <c r="A110" s="339" t="s">
        <v>695</v>
      </c>
      <c r="B110" s="346" t="s">
        <v>699</v>
      </c>
      <c r="C110" s="312"/>
      <c r="D110" s="312"/>
      <c r="E110" s="312"/>
      <c r="F110" s="312"/>
      <c r="G110" s="312"/>
      <c r="H110" s="312"/>
      <c r="I110" s="728" t="s">
        <v>660</v>
      </c>
      <c r="J110" s="728"/>
      <c r="K110" s="728"/>
    </row>
    <row r="111" spans="1:11" ht="34.5" customHeight="1" x14ac:dyDescent="0.2">
      <c r="A111" s="340" t="s">
        <v>661</v>
      </c>
      <c r="B111" s="340" t="s">
        <v>323</v>
      </c>
      <c r="C111" s="341" t="s">
        <v>662</v>
      </c>
      <c r="D111" s="341" t="s">
        <v>663</v>
      </c>
      <c r="E111" s="341" t="s">
        <v>664</v>
      </c>
      <c r="F111" s="341" t="s">
        <v>665</v>
      </c>
      <c r="G111" s="341" t="s">
        <v>666</v>
      </c>
      <c r="H111" s="341" t="s">
        <v>28</v>
      </c>
      <c r="I111" s="348" t="s">
        <v>27</v>
      </c>
      <c r="J111" s="348" t="s">
        <v>28</v>
      </c>
      <c r="K111" s="348" t="s">
        <v>667</v>
      </c>
    </row>
    <row r="112" spans="1:11" x14ac:dyDescent="0.2">
      <c r="A112" s="733" t="s">
        <v>714</v>
      </c>
      <c r="B112" s="356" t="s">
        <v>715</v>
      </c>
      <c r="C112" s="357"/>
      <c r="D112" s="357"/>
      <c r="E112" s="357"/>
      <c r="F112" s="358"/>
      <c r="G112" s="358">
        <v>3.79</v>
      </c>
      <c r="H112" s="358">
        <v>7.73</v>
      </c>
      <c r="I112" s="358">
        <v>3.79</v>
      </c>
      <c r="J112" s="358">
        <v>7.73</v>
      </c>
      <c r="K112" s="359">
        <f t="shared" ref="K112:K122" si="9">IFERROR(J112/I112-1,"")</f>
        <v>1.0395778364116097</v>
      </c>
    </row>
    <row r="113" spans="1:11" x14ac:dyDescent="0.2">
      <c r="A113" s="734"/>
      <c r="B113" s="360" t="s">
        <v>716</v>
      </c>
      <c r="C113" s="332"/>
      <c r="D113" s="332"/>
      <c r="E113" s="332"/>
      <c r="F113" s="328"/>
      <c r="G113" s="328">
        <v>0</v>
      </c>
      <c r="H113" s="328">
        <v>1.4800000000000002</v>
      </c>
      <c r="I113" s="328">
        <v>0</v>
      </c>
      <c r="J113" s="328">
        <v>1.4800000000000002</v>
      </c>
      <c r="K113" s="333" t="str">
        <f t="shared" si="9"/>
        <v/>
      </c>
    </row>
    <row r="114" spans="1:11" x14ac:dyDescent="0.2">
      <c r="A114" s="734"/>
      <c r="B114" s="360" t="s">
        <v>717</v>
      </c>
      <c r="C114" s="332"/>
      <c r="D114" s="332"/>
      <c r="E114" s="332"/>
      <c r="F114" s="328"/>
      <c r="G114" s="328">
        <v>0.70000000000000007</v>
      </c>
      <c r="H114" s="328">
        <v>0.97</v>
      </c>
      <c r="I114" s="328">
        <v>0.70000000000000007</v>
      </c>
      <c r="J114" s="328">
        <v>0.97</v>
      </c>
      <c r="K114" s="333">
        <f t="shared" si="9"/>
        <v>0.38571428571428545</v>
      </c>
    </row>
    <row r="115" spans="1:11" ht="25.5" x14ac:dyDescent="0.2">
      <c r="A115" s="734"/>
      <c r="B115" s="360" t="s">
        <v>718</v>
      </c>
      <c r="C115" s="332"/>
      <c r="D115" s="332"/>
      <c r="E115" s="332"/>
      <c r="F115" s="328"/>
      <c r="G115" s="328">
        <v>0</v>
      </c>
      <c r="H115" s="328">
        <v>0.18</v>
      </c>
      <c r="I115" s="328">
        <v>0</v>
      </c>
      <c r="J115" s="328">
        <v>0.18</v>
      </c>
      <c r="K115" s="333" t="str">
        <f t="shared" si="9"/>
        <v/>
      </c>
    </row>
    <row r="116" spans="1:11" x14ac:dyDescent="0.2">
      <c r="A116" s="734"/>
      <c r="B116" s="360" t="s">
        <v>719</v>
      </c>
      <c r="C116" s="332"/>
      <c r="D116" s="332"/>
      <c r="E116" s="332"/>
      <c r="F116" s="328"/>
      <c r="G116" s="328">
        <v>0</v>
      </c>
      <c r="H116" s="328">
        <v>0</v>
      </c>
      <c r="I116" s="328">
        <v>0</v>
      </c>
      <c r="J116" s="328">
        <v>0</v>
      </c>
      <c r="K116" s="333" t="str">
        <f t="shared" si="9"/>
        <v/>
      </c>
    </row>
    <row r="117" spans="1:11" x14ac:dyDescent="0.2">
      <c r="A117" s="734"/>
      <c r="B117" s="360" t="s">
        <v>282</v>
      </c>
      <c r="C117" s="332"/>
      <c r="D117" s="332"/>
      <c r="E117" s="332"/>
      <c r="F117" s="328"/>
      <c r="G117" s="328">
        <f t="shared" ref="G117:J117" si="10">G118-SUM(G112:G116)</f>
        <v>0</v>
      </c>
      <c r="H117" s="328">
        <f t="shared" si="10"/>
        <v>0</v>
      </c>
      <c r="I117" s="328">
        <f t="shared" si="10"/>
        <v>0</v>
      </c>
      <c r="J117" s="328">
        <f t="shared" si="10"/>
        <v>0</v>
      </c>
      <c r="K117" s="333" t="str">
        <f t="shared" si="9"/>
        <v/>
      </c>
    </row>
    <row r="118" spans="1:11" x14ac:dyDescent="0.2">
      <c r="A118" s="734"/>
      <c r="B118" s="329" t="s">
        <v>720</v>
      </c>
      <c r="C118" s="330"/>
      <c r="D118" s="330"/>
      <c r="E118" s="330"/>
      <c r="F118" s="330"/>
      <c r="G118" s="331">
        <v>4.49</v>
      </c>
      <c r="H118" s="331">
        <v>10.36</v>
      </c>
      <c r="I118" s="331">
        <v>4.49</v>
      </c>
      <c r="J118" s="331">
        <v>10.36</v>
      </c>
      <c r="K118" s="361">
        <f t="shared" si="9"/>
        <v>1.307349665924276</v>
      </c>
    </row>
    <row r="119" spans="1:11" x14ac:dyDescent="0.2">
      <c r="A119" s="327" t="s">
        <v>721</v>
      </c>
      <c r="B119" s="329" t="s">
        <v>722</v>
      </c>
      <c r="C119" s="331"/>
      <c r="D119" s="331"/>
      <c r="E119" s="331"/>
      <c r="F119" s="331"/>
      <c r="G119" s="331">
        <v>16.310000000000002</v>
      </c>
      <c r="H119" s="331">
        <v>37.39</v>
      </c>
      <c r="I119" s="331">
        <v>16.310000000000002</v>
      </c>
      <c r="J119" s="331">
        <v>37.39</v>
      </c>
      <c r="K119" s="361">
        <f t="shared" si="9"/>
        <v>1.292458614347026</v>
      </c>
    </row>
    <row r="120" spans="1:11" ht="14.25" customHeight="1" x14ac:dyDescent="0.2">
      <c r="A120" s="362" t="s">
        <v>723</v>
      </c>
      <c r="B120" s="362"/>
      <c r="C120" s="354"/>
      <c r="D120" s="354"/>
      <c r="E120" s="354"/>
      <c r="F120" s="354"/>
      <c r="G120" s="354">
        <v>20.800000000000004</v>
      </c>
      <c r="H120" s="354">
        <v>47.75</v>
      </c>
      <c r="I120" s="354">
        <v>20.800000000000004</v>
      </c>
      <c r="J120" s="354">
        <v>47.75</v>
      </c>
      <c r="K120" s="355">
        <f t="shared" si="9"/>
        <v>1.2956730769230766</v>
      </c>
    </row>
    <row r="121" spans="1:11" x14ac:dyDescent="0.2">
      <c r="A121" s="726" t="s">
        <v>678</v>
      </c>
      <c r="B121" s="262" t="s">
        <v>679</v>
      </c>
      <c r="C121" s="292"/>
      <c r="D121" s="292"/>
      <c r="E121" s="292"/>
      <c r="F121" s="292"/>
      <c r="G121" s="292">
        <v>0.85769812371111531</v>
      </c>
      <c r="H121" s="292">
        <v>0.69648009783688203</v>
      </c>
      <c r="I121" s="292">
        <v>0.85769812371111531</v>
      </c>
      <c r="J121" s="292">
        <v>0.85641072998773815</v>
      </c>
      <c r="K121" s="292">
        <f t="shared" si="9"/>
        <v>-1.5009869880638904E-3</v>
      </c>
    </row>
    <row r="122" spans="1:11" ht="33" customHeight="1" x14ac:dyDescent="0.2">
      <c r="A122" s="732"/>
      <c r="B122" s="263" t="s">
        <v>724</v>
      </c>
      <c r="C122" s="307" t="s">
        <v>1490</v>
      </c>
      <c r="D122" s="307" t="s">
        <v>1490</v>
      </c>
      <c r="E122" s="307" t="s">
        <v>1490</v>
      </c>
      <c r="F122" s="307"/>
      <c r="G122" s="307">
        <v>0.21586538461538457</v>
      </c>
      <c r="H122" s="307">
        <v>0.21696335078534029</v>
      </c>
      <c r="I122" s="307">
        <v>0.21586538461538457</v>
      </c>
      <c r="J122" s="307">
        <v>0.21696335078534029</v>
      </c>
      <c r="K122" s="307">
        <f t="shared" si="9"/>
        <v>5.0863466225119502E-3</v>
      </c>
    </row>
    <row r="123" spans="1:11" x14ac:dyDescent="0.2">
      <c r="A123" s="297"/>
      <c r="B123" s="298"/>
      <c r="C123" s="309"/>
      <c r="D123" s="309"/>
      <c r="E123" s="309"/>
      <c r="F123" s="310"/>
      <c r="G123" s="310"/>
      <c r="H123" s="310"/>
    </row>
    <row r="124" spans="1:11" x14ac:dyDescent="0.2">
      <c r="A124" s="297"/>
      <c r="B124" s="298"/>
      <c r="C124" s="309"/>
      <c r="D124" s="309"/>
      <c r="E124" s="309"/>
      <c r="F124" s="310"/>
      <c r="G124" s="310"/>
      <c r="H124" s="310"/>
    </row>
    <row r="125" spans="1:11" x14ac:dyDescent="0.2">
      <c r="A125" s="297"/>
      <c r="B125" s="298"/>
      <c r="C125" s="309"/>
      <c r="D125" s="309"/>
      <c r="E125" s="309"/>
      <c r="F125" s="310"/>
      <c r="G125" s="310"/>
      <c r="H125" s="310"/>
    </row>
    <row r="126" spans="1:11" ht="17.25" customHeight="1" x14ac:dyDescent="0.2">
      <c r="A126" s="339" t="s">
        <v>695</v>
      </c>
      <c r="B126" s="346" t="s">
        <v>700</v>
      </c>
      <c r="C126" s="312"/>
      <c r="D126" s="312"/>
      <c r="E126" s="312"/>
      <c r="F126" s="312"/>
      <c r="G126" s="312"/>
      <c r="H126" s="312"/>
      <c r="I126" s="728" t="s">
        <v>660</v>
      </c>
      <c r="J126" s="728"/>
      <c r="K126" s="728"/>
    </row>
    <row r="127" spans="1:11" ht="34.5" customHeight="1" x14ac:dyDescent="0.2">
      <c r="A127" s="340" t="s">
        <v>661</v>
      </c>
      <c r="B127" s="340" t="s">
        <v>323</v>
      </c>
      <c r="C127" s="341" t="s">
        <v>662</v>
      </c>
      <c r="D127" s="341" t="s">
        <v>663</v>
      </c>
      <c r="E127" s="341" t="s">
        <v>664</v>
      </c>
      <c r="F127" s="341" t="s">
        <v>665</v>
      </c>
      <c r="G127" s="341" t="s">
        <v>666</v>
      </c>
      <c r="H127" s="341" t="s">
        <v>28</v>
      </c>
      <c r="I127" s="348" t="s">
        <v>27</v>
      </c>
      <c r="J127" s="348" t="s">
        <v>28</v>
      </c>
      <c r="K127" s="348" t="s">
        <v>667</v>
      </c>
    </row>
    <row r="128" spans="1:11" x14ac:dyDescent="0.2">
      <c r="A128" s="733" t="s">
        <v>714</v>
      </c>
      <c r="B128" s="356" t="s">
        <v>715</v>
      </c>
      <c r="C128" s="357"/>
      <c r="D128" s="357"/>
      <c r="E128" s="357"/>
      <c r="F128" s="358"/>
      <c r="G128" s="358">
        <v>126.01130000000002</v>
      </c>
      <c r="H128" s="358">
        <v>114.28052258064515</v>
      </c>
      <c r="I128" s="358"/>
      <c r="J128" s="358"/>
      <c r="K128" s="359"/>
    </row>
    <row r="129" spans="1:11" x14ac:dyDescent="0.2">
      <c r="A129" s="734"/>
      <c r="B129" s="360" t="s">
        <v>716</v>
      </c>
      <c r="C129" s="332"/>
      <c r="D129" s="332"/>
      <c r="E129" s="332"/>
      <c r="F129" s="328"/>
      <c r="G129" s="328">
        <v>0</v>
      </c>
      <c r="H129" s="328">
        <v>0</v>
      </c>
      <c r="I129" s="328"/>
      <c r="J129" s="328"/>
      <c r="K129" s="333"/>
    </row>
    <row r="130" spans="1:11" x14ac:dyDescent="0.2">
      <c r="A130" s="734"/>
      <c r="B130" s="360" t="s">
        <v>717</v>
      </c>
      <c r="C130" s="332"/>
      <c r="D130" s="332"/>
      <c r="E130" s="332"/>
      <c r="F130" s="328"/>
      <c r="G130" s="328">
        <v>0</v>
      </c>
      <c r="H130" s="328">
        <v>13.649999999999997</v>
      </c>
      <c r="I130" s="328"/>
      <c r="J130" s="328"/>
      <c r="K130" s="333"/>
    </row>
    <row r="131" spans="1:11" ht="25.5" x14ac:dyDescent="0.2">
      <c r="A131" s="734"/>
      <c r="B131" s="360" t="s">
        <v>718</v>
      </c>
      <c r="C131" s="332"/>
      <c r="D131" s="332"/>
      <c r="E131" s="332"/>
      <c r="F131" s="328"/>
      <c r="G131" s="328">
        <v>0</v>
      </c>
      <c r="H131" s="328">
        <v>0</v>
      </c>
      <c r="I131" s="328"/>
      <c r="J131" s="328"/>
      <c r="K131" s="333"/>
    </row>
    <row r="132" spans="1:11" x14ac:dyDescent="0.2">
      <c r="A132" s="734"/>
      <c r="B132" s="360" t="s">
        <v>719</v>
      </c>
      <c r="C132" s="332"/>
      <c r="D132" s="332"/>
      <c r="E132" s="332"/>
      <c r="F132" s="328"/>
      <c r="G132" s="328">
        <v>0</v>
      </c>
      <c r="H132" s="328">
        <v>0</v>
      </c>
      <c r="I132" s="328"/>
      <c r="J132" s="328"/>
      <c r="K132" s="333"/>
    </row>
    <row r="133" spans="1:11" x14ac:dyDescent="0.2">
      <c r="A133" s="734"/>
      <c r="B133" s="360" t="s">
        <v>282</v>
      </c>
      <c r="C133" s="332"/>
      <c r="D133" s="332"/>
      <c r="E133" s="332"/>
      <c r="F133" s="328"/>
      <c r="G133" s="328">
        <f t="shared" ref="G133:H133" si="11">G134-SUM(G128:G132)</f>
        <v>0</v>
      </c>
      <c r="H133" s="328">
        <f t="shared" si="11"/>
        <v>0</v>
      </c>
      <c r="I133" s="328"/>
      <c r="J133" s="328"/>
      <c r="K133" s="333"/>
    </row>
    <row r="134" spans="1:11" x14ac:dyDescent="0.2">
      <c r="A134" s="734"/>
      <c r="B134" s="329" t="s">
        <v>720</v>
      </c>
      <c r="C134" s="330"/>
      <c r="D134" s="330"/>
      <c r="E134" s="330"/>
      <c r="F134" s="330"/>
      <c r="G134" s="331">
        <v>126.01130000000002</v>
      </c>
      <c r="H134" s="331">
        <v>127.93052258064516</v>
      </c>
      <c r="I134" s="331"/>
      <c r="J134" s="331"/>
      <c r="K134" s="361"/>
    </row>
    <row r="135" spans="1:11" x14ac:dyDescent="0.2">
      <c r="A135" s="327" t="s">
        <v>721</v>
      </c>
      <c r="B135" s="329" t="s">
        <v>722</v>
      </c>
      <c r="C135" s="331"/>
      <c r="D135" s="331"/>
      <c r="E135" s="331"/>
      <c r="F135" s="331"/>
      <c r="G135" s="331">
        <v>174.9418</v>
      </c>
      <c r="H135" s="331">
        <v>258.39169953917053</v>
      </c>
      <c r="I135" s="331"/>
      <c r="J135" s="331"/>
      <c r="K135" s="361"/>
    </row>
    <row r="136" spans="1:11" ht="14.25" customHeight="1" x14ac:dyDescent="0.2">
      <c r="A136" s="362" t="s">
        <v>723</v>
      </c>
      <c r="B136" s="362"/>
      <c r="C136" s="354"/>
      <c r="D136" s="354"/>
      <c r="E136" s="354"/>
      <c r="F136" s="354"/>
      <c r="G136" s="354">
        <v>300.95310000000001</v>
      </c>
      <c r="H136" s="354">
        <v>386.32222211981571</v>
      </c>
      <c r="I136" s="354"/>
      <c r="J136" s="354"/>
      <c r="K136" s="355"/>
    </row>
    <row r="137" spans="1:11" x14ac:dyDescent="0.2">
      <c r="A137" s="726" t="s">
        <v>678</v>
      </c>
      <c r="B137" s="262" t="s">
        <v>679</v>
      </c>
      <c r="C137" s="292"/>
      <c r="D137" s="292"/>
      <c r="E137" s="292"/>
      <c r="F137" s="292"/>
      <c r="G137" s="292">
        <v>0.25728903979133544</v>
      </c>
      <c r="H137" s="292">
        <v>0.57814876717049957</v>
      </c>
      <c r="I137" s="292"/>
      <c r="J137" s="292"/>
      <c r="K137" s="292"/>
    </row>
    <row r="138" spans="1:11" ht="33" customHeight="1" x14ac:dyDescent="0.2">
      <c r="A138" s="732"/>
      <c r="B138" s="263" t="s">
        <v>724</v>
      </c>
      <c r="C138" s="307"/>
      <c r="D138" s="307"/>
      <c r="E138" s="307"/>
      <c r="F138" s="307"/>
      <c r="G138" s="307">
        <v>0.41870743315154429</v>
      </c>
      <c r="H138" s="307">
        <v>0.33114978962035535</v>
      </c>
      <c r="I138" s="307"/>
      <c r="J138" s="307"/>
      <c r="K138" s="307"/>
    </row>
  </sheetData>
  <sheetProtection algorithmName="SHA-512" hashValue="doLYQ3DuxDCchDKnY/v7GO58PITB2T+PFthbcmlIVYVxW4BdGEtlCFC3FOO5LsrwQLXFbCHE4FHDFk36SafE2A==" saltValue="DSq6Pi7Amj8zTpJZqc++Yg==" spinCount="100000" sheet="1" objects="1" scenarios="1"/>
  <mergeCells count="22">
    <mergeCell ref="I94:K94"/>
    <mergeCell ref="I62:K62"/>
    <mergeCell ref="I78:K78"/>
    <mergeCell ref="I8:K8"/>
    <mergeCell ref="A10:A16"/>
    <mergeCell ref="A19:A20"/>
    <mergeCell ref="I26:K26"/>
    <mergeCell ref="A28:A32"/>
    <mergeCell ref="I110:K110"/>
    <mergeCell ref="I126:K126"/>
    <mergeCell ref="A96:A102"/>
    <mergeCell ref="A105:A106"/>
    <mergeCell ref="A112:A118"/>
    <mergeCell ref="A121:A122"/>
    <mergeCell ref="A128:A134"/>
    <mergeCell ref="A137:A138"/>
    <mergeCell ref="A33:A37"/>
    <mergeCell ref="A64:A70"/>
    <mergeCell ref="A73:A74"/>
    <mergeCell ref="A80:A86"/>
    <mergeCell ref="A89:A90"/>
    <mergeCell ref="A92:A93"/>
  </mergeCells>
  <hyperlinks>
    <hyperlink ref="A1" location="Introduction!A1" display="&lt; Home" xr:uid="{8B34EFD5-B7F8-4EB8-9460-F1EEFB6CCAF4}"/>
  </hyperlinks>
  <pageMargins left="0.70866141732283472" right="0.70866141732283472" top="0.74803149606299213" bottom="0.74803149606299213" header="0.31496062992125984" footer="0.31496062992125984"/>
  <pageSetup paperSize="9" scale="56" fitToHeight="0" orientation="portrait" r:id="rId1"/>
  <headerFooter scaleWithDoc="0">
    <oddFooter>&amp;L&amp;9Dexus 2023 Sustainability Data Pack</oddFooter>
  </headerFooter>
  <rowBreaks count="1" manualBreakCount="1">
    <brk id="76" max="10"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9C65-B066-42E3-AE0B-652CCED7C51C}">
  <sheetPr codeName="Sheet24">
    <tabColor theme="9"/>
    <pageSetUpPr fitToPage="1"/>
  </sheetPr>
  <dimension ref="A1:H36"/>
  <sheetViews>
    <sheetView showGridLines="0" workbookViewId="0"/>
  </sheetViews>
  <sheetFormatPr defaultRowHeight="14.25" x14ac:dyDescent="0.2"/>
  <cols>
    <col min="1" max="1" width="43" customWidth="1"/>
    <col min="2" max="8" width="12" style="150" customWidth="1"/>
  </cols>
  <sheetData>
    <row r="1" spans="1:8" x14ac:dyDescent="0.2">
      <c r="A1" s="314" t="s">
        <v>20</v>
      </c>
      <c r="B1" s="660"/>
    </row>
    <row r="4" spans="1:8" ht="20.25" thickBot="1" x14ac:dyDescent="0.35">
      <c r="A4" s="40" t="s">
        <v>1436</v>
      </c>
      <c r="B4" s="140"/>
      <c r="C4" s="140"/>
      <c r="D4" s="140"/>
      <c r="E4" s="140"/>
      <c r="F4" s="140"/>
      <c r="G4" s="140"/>
      <c r="H4" s="140"/>
    </row>
    <row r="5" spans="1:8" ht="15" thickTop="1" x14ac:dyDescent="0.2">
      <c r="A5" s="134"/>
      <c r="B5" s="140"/>
      <c r="C5" s="140"/>
      <c r="D5" s="140"/>
      <c r="E5" s="140"/>
      <c r="F5" s="140"/>
      <c r="G5" s="140"/>
      <c r="H5" s="140"/>
    </row>
    <row r="6" spans="1:8" ht="15" x14ac:dyDescent="0.25">
      <c r="A6" s="135" t="s">
        <v>728</v>
      </c>
      <c r="B6" s="140"/>
      <c r="C6" s="140"/>
      <c r="D6" s="140"/>
      <c r="E6" s="140"/>
      <c r="F6" s="140"/>
      <c r="G6" s="140"/>
      <c r="H6" s="140"/>
    </row>
    <row r="7" spans="1:8" ht="24.75" customHeight="1" x14ac:dyDescent="0.2">
      <c r="A7" s="677" t="s">
        <v>729</v>
      </c>
      <c r="B7" s="677"/>
      <c r="C7" s="677"/>
      <c r="D7" s="677"/>
      <c r="E7" s="677"/>
      <c r="F7" s="677"/>
      <c r="G7" s="677"/>
      <c r="H7" s="677"/>
    </row>
    <row r="8" spans="1:8" ht="15" customHeight="1" x14ac:dyDescent="0.2">
      <c r="A8" s="126"/>
      <c r="B8" s="141"/>
      <c r="C8" s="141"/>
      <c r="D8" s="141"/>
      <c r="E8" s="141"/>
      <c r="F8" s="141"/>
      <c r="G8" s="141"/>
      <c r="H8" s="141"/>
    </row>
    <row r="9" spans="1:8" ht="19.5" customHeight="1" x14ac:dyDescent="0.2">
      <c r="A9" s="242" t="s">
        <v>730</v>
      </c>
      <c r="B9" s="243"/>
      <c r="C9" s="243" t="s">
        <v>662</v>
      </c>
      <c r="D9" s="243" t="s">
        <v>663</v>
      </c>
      <c r="E9" s="243" t="s">
        <v>664</v>
      </c>
      <c r="F9" s="243" t="s">
        <v>665</v>
      </c>
      <c r="G9" s="243" t="s">
        <v>666</v>
      </c>
      <c r="H9" s="243" t="s">
        <v>28</v>
      </c>
    </row>
    <row r="10" spans="1:8" ht="19.5" customHeight="1" x14ac:dyDescent="0.2">
      <c r="A10" s="257" t="s">
        <v>731</v>
      </c>
      <c r="B10" s="244"/>
      <c r="C10" s="244" t="s">
        <v>732</v>
      </c>
      <c r="D10" s="244" t="s">
        <v>733</v>
      </c>
      <c r="E10" s="244" t="s">
        <v>734</v>
      </c>
      <c r="F10" s="244" t="s">
        <v>735</v>
      </c>
      <c r="G10" s="244" t="s">
        <v>736</v>
      </c>
      <c r="H10" s="464">
        <v>24.491731234677808</v>
      </c>
    </row>
    <row r="11" spans="1:8" ht="19.5" customHeight="1" x14ac:dyDescent="0.2">
      <c r="A11" s="258" t="s">
        <v>737</v>
      </c>
      <c r="B11" s="246"/>
      <c r="C11" s="246" t="s">
        <v>738</v>
      </c>
      <c r="D11" s="246" t="s">
        <v>739</v>
      </c>
      <c r="E11" s="246" t="s">
        <v>740</v>
      </c>
      <c r="F11" s="246" t="s">
        <v>741</v>
      </c>
      <c r="G11" s="246" t="s">
        <v>742</v>
      </c>
      <c r="H11" s="465">
        <v>6.7773163683671171</v>
      </c>
    </row>
    <row r="12" spans="1:8" ht="19.5" customHeight="1" x14ac:dyDescent="0.2">
      <c r="A12" s="258" t="s">
        <v>743</v>
      </c>
      <c r="B12" s="246"/>
      <c r="C12" s="246" t="s">
        <v>744</v>
      </c>
      <c r="D12" s="246" t="s">
        <v>744</v>
      </c>
      <c r="E12" s="246" t="s">
        <v>744</v>
      </c>
      <c r="F12" s="246" t="s">
        <v>744</v>
      </c>
      <c r="G12" s="246" t="s">
        <v>744</v>
      </c>
      <c r="H12" s="465">
        <v>8.8432176745949387E-2</v>
      </c>
    </row>
    <row r="13" spans="1:8" ht="19.5" customHeight="1" x14ac:dyDescent="0.2">
      <c r="A13" s="258" t="s">
        <v>745</v>
      </c>
      <c r="B13" s="246"/>
      <c r="C13" s="246" t="s">
        <v>746</v>
      </c>
      <c r="D13" s="246" t="s">
        <v>746</v>
      </c>
      <c r="E13" s="246" t="s">
        <v>747</v>
      </c>
      <c r="F13" s="246" t="s">
        <v>747</v>
      </c>
      <c r="G13" s="246" t="s">
        <v>748</v>
      </c>
      <c r="H13" s="465">
        <v>1.1810766898442546</v>
      </c>
    </row>
    <row r="14" spans="1:8" ht="19.5" customHeight="1" x14ac:dyDescent="0.2">
      <c r="A14" s="258" t="s">
        <v>749</v>
      </c>
      <c r="B14" s="246"/>
      <c r="C14" s="246" t="s">
        <v>748</v>
      </c>
      <c r="D14" s="246" t="s">
        <v>746</v>
      </c>
      <c r="E14" s="246" t="s">
        <v>747</v>
      </c>
      <c r="F14" s="246" t="s">
        <v>747</v>
      </c>
      <c r="G14" s="246" t="s">
        <v>748</v>
      </c>
      <c r="H14" s="465">
        <v>1.1962643752518685</v>
      </c>
    </row>
    <row r="15" spans="1:8" ht="19.5" customHeight="1" x14ac:dyDescent="0.2">
      <c r="A15" s="260" t="s">
        <v>750</v>
      </c>
      <c r="B15" s="248"/>
      <c r="C15" s="248" t="s">
        <v>751</v>
      </c>
      <c r="D15" s="248" t="s">
        <v>751</v>
      </c>
      <c r="E15" s="248" t="s">
        <v>752</v>
      </c>
      <c r="F15" s="248" t="s">
        <v>753</v>
      </c>
      <c r="G15" s="248" t="s">
        <v>754</v>
      </c>
      <c r="H15" s="466">
        <v>0.98150972862865649</v>
      </c>
    </row>
    <row r="16" spans="1:8" x14ac:dyDescent="0.2">
      <c r="A16" s="126"/>
      <c r="B16" s="144"/>
      <c r="C16" s="144"/>
      <c r="D16" s="144"/>
      <c r="E16" s="144"/>
      <c r="F16" s="144"/>
      <c r="G16" s="144"/>
      <c r="H16" s="144"/>
    </row>
    <row r="17" spans="1:8" x14ac:dyDescent="0.2">
      <c r="A17" s="126" t="s">
        <v>755</v>
      </c>
      <c r="B17" s="141"/>
      <c r="C17" s="141"/>
      <c r="D17" s="141"/>
      <c r="E17" s="141"/>
      <c r="F17" s="141"/>
      <c r="G17" s="141"/>
      <c r="H17" s="141"/>
    </row>
    <row r="18" spans="1:8" ht="15" x14ac:dyDescent="0.25">
      <c r="A18" s="135" t="s">
        <v>756</v>
      </c>
      <c r="B18" s="141"/>
      <c r="C18" s="141"/>
      <c r="D18" s="141"/>
      <c r="E18" s="141"/>
      <c r="F18" s="141"/>
      <c r="G18" s="141"/>
      <c r="H18" s="141"/>
    </row>
    <row r="19" spans="1:8" x14ac:dyDescent="0.2">
      <c r="A19" s="129"/>
      <c r="B19" s="141"/>
      <c r="C19" s="141"/>
      <c r="D19" s="141"/>
      <c r="E19" s="141"/>
      <c r="F19" s="141"/>
      <c r="G19" s="141"/>
      <c r="H19" s="141"/>
    </row>
    <row r="20" spans="1:8" ht="19.5" customHeight="1" x14ac:dyDescent="0.25">
      <c r="A20" s="128" t="s">
        <v>757</v>
      </c>
      <c r="B20" s="145"/>
      <c r="C20" s="145" t="s">
        <v>662</v>
      </c>
      <c r="D20" s="145" t="s">
        <v>663</v>
      </c>
      <c r="E20" s="145" t="s">
        <v>664</v>
      </c>
      <c r="F20" s="145" t="s">
        <v>665</v>
      </c>
      <c r="G20" s="145" t="s">
        <v>666</v>
      </c>
      <c r="H20" s="145" t="s">
        <v>28</v>
      </c>
    </row>
    <row r="21" spans="1:8" ht="19.5" customHeight="1" x14ac:dyDescent="0.2">
      <c r="A21" s="136" t="s">
        <v>758</v>
      </c>
      <c r="B21" s="146"/>
      <c r="C21" s="146"/>
      <c r="D21" s="146"/>
      <c r="E21" s="146"/>
      <c r="F21" s="146"/>
      <c r="G21" s="146"/>
      <c r="H21" s="146"/>
    </row>
    <row r="22" spans="1:8" ht="19.5" customHeight="1" x14ac:dyDescent="0.3">
      <c r="A22" s="121" t="s">
        <v>759</v>
      </c>
      <c r="B22" s="142"/>
      <c r="C22" s="547">
        <v>8828.5997545138416</v>
      </c>
      <c r="D22" s="547">
        <v>7491.0431850595469</v>
      </c>
      <c r="E22" s="547">
        <v>6874.6636698484945</v>
      </c>
      <c r="F22" s="547">
        <v>6971.323172486299</v>
      </c>
      <c r="G22" s="547">
        <v>8087.3887431983867</v>
      </c>
      <c r="H22" s="547">
        <v>8137.8391118709405</v>
      </c>
    </row>
    <row r="23" spans="1:8" ht="19.5" customHeight="1" x14ac:dyDescent="0.3">
      <c r="A23" s="121" t="s">
        <v>760</v>
      </c>
      <c r="B23" s="142"/>
      <c r="C23" s="547">
        <v>17.007590281476041</v>
      </c>
      <c r="D23" s="547">
        <v>14.353452768253996</v>
      </c>
      <c r="E23" s="547">
        <v>13.241884672499157</v>
      </c>
      <c r="F23" s="547">
        <v>13.421907003699994</v>
      </c>
      <c r="G23" s="547">
        <v>15.497594760011998</v>
      </c>
      <c r="H23" s="547">
        <v>15.636026386523183</v>
      </c>
    </row>
    <row r="24" spans="1:8" ht="19.5" customHeight="1" x14ac:dyDescent="0.3">
      <c r="A24" s="121" t="s">
        <v>761</v>
      </c>
      <c r="B24" s="142"/>
      <c r="C24" s="547">
        <v>5.8989646234685713</v>
      </c>
      <c r="D24" s="547">
        <v>5.347800077507995</v>
      </c>
      <c r="E24" s="547">
        <v>4.6005081688453116</v>
      </c>
      <c r="F24" s="547">
        <v>4.6924480653999998</v>
      </c>
      <c r="G24" s="547">
        <v>5.7669138990240008</v>
      </c>
      <c r="H24" s="547">
        <v>5.620001576791255</v>
      </c>
    </row>
    <row r="25" spans="1:8" ht="27.75" customHeight="1" x14ac:dyDescent="0.2">
      <c r="A25" s="121" t="s">
        <v>762</v>
      </c>
      <c r="B25" s="142"/>
      <c r="C25" s="547">
        <v>10091.053925150709</v>
      </c>
      <c r="D25" s="547">
        <v>10231.705704864995</v>
      </c>
      <c r="E25" s="547">
        <v>10405.968880617593</v>
      </c>
      <c r="F25" s="547">
        <v>8754.092027405004</v>
      </c>
      <c r="G25" s="547">
        <v>4815.7853420540032</v>
      </c>
      <c r="H25" s="547">
        <v>4187.1275534000006</v>
      </c>
    </row>
    <row r="26" spans="1:8" ht="19.5" customHeight="1" x14ac:dyDescent="0.3">
      <c r="A26" s="121" t="s">
        <v>763</v>
      </c>
      <c r="B26" s="142"/>
      <c r="C26" s="547">
        <v>0</v>
      </c>
      <c r="D26" s="547">
        <v>0</v>
      </c>
      <c r="E26" s="547">
        <v>0</v>
      </c>
      <c r="F26" s="547">
        <v>0</v>
      </c>
      <c r="G26" s="547">
        <v>0</v>
      </c>
      <c r="H26" s="547">
        <v>0</v>
      </c>
    </row>
    <row r="27" spans="1:8" ht="19.5" customHeight="1" x14ac:dyDescent="0.2">
      <c r="A27" s="121" t="s">
        <v>764</v>
      </c>
      <c r="B27" s="142"/>
      <c r="C27" s="547">
        <v>0</v>
      </c>
      <c r="D27" s="547">
        <v>0</v>
      </c>
      <c r="E27" s="547">
        <v>0</v>
      </c>
      <c r="F27" s="547">
        <v>0</v>
      </c>
      <c r="G27" s="547">
        <v>0</v>
      </c>
      <c r="H27" s="547">
        <v>0</v>
      </c>
    </row>
    <row r="28" spans="1:8" ht="19.5" customHeight="1" x14ac:dyDescent="0.3">
      <c r="A28" s="121" t="s">
        <v>765</v>
      </c>
      <c r="B28" s="142"/>
      <c r="C28" s="547">
        <v>0</v>
      </c>
      <c r="D28" s="547">
        <v>0</v>
      </c>
      <c r="E28" s="547">
        <v>0</v>
      </c>
      <c r="F28" s="547">
        <v>0</v>
      </c>
      <c r="G28" s="547">
        <v>0</v>
      </c>
      <c r="H28" s="547">
        <v>0</v>
      </c>
    </row>
    <row r="29" spans="1:8" ht="19.5" customHeight="1" x14ac:dyDescent="0.2">
      <c r="A29" s="622" t="s">
        <v>766</v>
      </c>
      <c r="B29" s="623"/>
      <c r="C29" s="624">
        <v>18942.560234569493</v>
      </c>
      <c r="D29" s="624">
        <v>17742.450142770304</v>
      </c>
      <c r="E29" s="624">
        <v>17298.474943307432</v>
      </c>
      <c r="F29" s="624">
        <v>15743.529554960402</v>
      </c>
      <c r="G29" s="548">
        <v>12924.438593911425</v>
      </c>
      <c r="H29" s="548">
        <v>12346.222693234256</v>
      </c>
    </row>
    <row r="30" spans="1:8" ht="19.5" customHeight="1" x14ac:dyDescent="0.2">
      <c r="A30" s="133" t="s">
        <v>767</v>
      </c>
      <c r="B30" s="147"/>
      <c r="C30" s="147"/>
      <c r="D30" s="147"/>
      <c r="E30" s="147"/>
      <c r="F30" s="147"/>
      <c r="G30" s="147"/>
      <c r="H30" s="147"/>
    </row>
    <row r="31" spans="1:8" ht="19.5" customHeight="1" x14ac:dyDescent="0.2">
      <c r="A31" s="137" t="s">
        <v>768</v>
      </c>
      <c r="B31" s="148"/>
      <c r="C31" s="467">
        <v>131218.10360872967</v>
      </c>
      <c r="D31" s="467">
        <v>127353.03496240295</v>
      </c>
      <c r="E31" s="467">
        <v>117610.16429320391</v>
      </c>
      <c r="F31" s="467">
        <v>98046.357014032008</v>
      </c>
      <c r="G31" s="467">
        <v>94013.771768828941</v>
      </c>
      <c r="H31" s="467">
        <v>87613.64490167849</v>
      </c>
    </row>
    <row r="32" spans="1:8" ht="19.5" customHeight="1" x14ac:dyDescent="0.2">
      <c r="A32" s="121" t="s">
        <v>769</v>
      </c>
      <c r="B32" s="142"/>
      <c r="C32" s="468">
        <v>38134.075593408867</v>
      </c>
      <c r="D32" s="468">
        <v>34908.504796698908</v>
      </c>
      <c r="E32" s="468">
        <v>28162.714577421186</v>
      </c>
      <c r="F32" s="468">
        <v>21958.886185579158</v>
      </c>
      <c r="G32" s="468">
        <v>22091.760223728797</v>
      </c>
      <c r="H32" s="468">
        <v>28046.074523993939</v>
      </c>
    </row>
    <row r="33" spans="1:8" ht="19.5" customHeight="1" x14ac:dyDescent="0.2">
      <c r="A33" s="125" t="s">
        <v>770</v>
      </c>
      <c r="B33" s="143"/>
      <c r="C33" s="469">
        <v>188294.73943670801</v>
      </c>
      <c r="D33" s="469">
        <v>180003.98990187218</v>
      </c>
      <c r="E33" s="469">
        <v>163071.35381393254</v>
      </c>
      <c r="F33" s="469">
        <v>135748.77275457158</v>
      </c>
      <c r="G33" s="469">
        <v>129029.97058646916</v>
      </c>
      <c r="H33" s="469">
        <v>128005.94211890669</v>
      </c>
    </row>
    <row r="34" spans="1:8" x14ac:dyDescent="0.2">
      <c r="A34" s="138"/>
      <c r="B34" s="149"/>
      <c r="C34" s="149"/>
      <c r="D34" s="149"/>
      <c r="E34" s="149"/>
      <c r="F34" s="149"/>
      <c r="G34" s="149"/>
      <c r="H34" s="149"/>
    </row>
    <row r="35" spans="1:8" x14ac:dyDescent="0.2">
      <c r="A35" s="138"/>
      <c r="B35" s="149"/>
      <c r="C35" s="149"/>
      <c r="D35" s="149"/>
      <c r="E35" s="149"/>
      <c r="F35" s="149"/>
      <c r="G35" s="149"/>
      <c r="H35" s="149"/>
    </row>
    <row r="36" spans="1:8" x14ac:dyDescent="0.2">
      <c r="A36" s="134"/>
      <c r="B36" s="140"/>
      <c r="C36" s="140"/>
      <c r="D36" s="140"/>
      <c r="E36" s="140"/>
      <c r="F36" s="140"/>
      <c r="G36" s="140"/>
      <c r="H36" s="140"/>
    </row>
  </sheetData>
  <sheetProtection algorithmName="SHA-512" hashValue="zAF71xNYNHa86zcIW+rs+fRPnujS12STCMCKvVNsBoh2F+e5vge0f/KQshbRRAzbQ/09ldK3cp18uAP6MLm3Fg==" saltValue="jOIzWr728lxEiXNXhZbS0w==" spinCount="100000" sheet="1" objects="1" scenarios="1"/>
  <mergeCells count="1">
    <mergeCell ref="A7:H7"/>
  </mergeCells>
  <hyperlinks>
    <hyperlink ref="A1" location="Introduction!A1" display="&lt; Home" xr:uid="{95312DDE-E045-4780-B240-B35DEBE55753}"/>
  </hyperlinks>
  <pageMargins left="0.70866141732283472" right="0.70866141732283472" top="0.74803149606299213" bottom="0.74803149606299213" header="0.31496062992125984" footer="0.31496062992125984"/>
  <pageSetup paperSize="9" scale="63" orientation="portrait" r:id="rId1"/>
  <headerFooter scaleWithDoc="0">
    <oddFooter>&amp;L&amp;9Dexus 2023 Sustainability Data Pack</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3774C-CABB-453A-8778-26CA55B21614}">
  <sheetPr codeName="Sheet25">
    <tabColor theme="9"/>
    <pageSetUpPr fitToPage="1"/>
  </sheetPr>
  <dimension ref="A1:I101"/>
  <sheetViews>
    <sheetView showGridLines="0" zoomScaleNormal="100" workbookViewId="0"/>
  </sheetViews>
  <sheetFormatPr defaultRowHeight="14.25" x14ac:dyDescent="0.2"/>
  <cols>
    <col min="1" max="1" width="46.5" customWidth="1"/>
    <col min="2" max="2" width="9.25" customWidth="1"/>
    <col min="3" max="9" width="12" style="150" customWidth="1"/>
  </cols>
  <sheetData>
    <row r="1" spans="1:9" x14ac:dyDescent="0.2">
      <c r="A1" s="314" t="s">
        <v>20</v>
      </c>
      <c r="B1" s="659"/>
    </row>
    <row r="4" spans="1:9" ht="20.25" thickBot="1" x14ac:dyDescent="0.35">
      <c r="A4" s="40" t="s">
        <v>771</v>
      </c>
    </row>
    <row r="5" spans="1:9" ht="15" thickTop="1" x14ac:dyDescent="0.2"/>
    <row r="6" spans="1:9" ht="15" x14ac:dyDescent="0.25">
      <c r="A6" s="52" t="s">
        <v>1367</v>
      </c>
    </row>
    <row r="7" spans="1:9" x14ac:dyDescent="0.2">
      <c r="B7" s="32"/>
      <c r="C7" s="152"/>
      <c r="D7" s="152"/>
      <c r="E7" s="152"/>
      <c r="F7" s="152"/>
      <c r="G7" s="152"/>
      <c r="H7" s="152"/>
      <c r="I7" s="152"/>
    </row>
    <row r="8" spans="1:9" ht="19.5" customHeight="1" x14ac:dyDescent="0.2">
      <c r="A8" s="242" t="s">
        <v>772</v>
      </c>
      <c r="B8" s="242" t="s">
        <v>755</v>
      </c>
      <c r="C8" s="243"/>
      <c r="D8" s="243" t="s">
        <v>662</v>
      </c>
      <c r="E8" s="243" t="s">
        <v>663</v>
      </c>
      <c r="F8" s="243" t="s">
        <v>664</v>
      </c>
      <c r="G8" s="243" t="s">
        <v>665</v>
      </c>
      <c r="H8" s="243" t="s">
        <v>666</v>
      </c>
      <c r="I8" s="243" t="s">
        <v>28</v>
      </c>
    </row>
    <row r="9" spans="1:9" ht="19.5" customHeight="1" x14ac:dyDescent="0.2">
      <c r="A9" s="265" t="s">
        <v>773</v>
      </c>
      <c r="B9" s="265"/>
      <c r="C9" s="271"/>
      <c r="D9" s="271"/>
      <c r="E9" s="271"/>
      <c r="F9" s="271"/>
      <c r="G9" s="271"/>
      <c r="H9" s="271"/>
      <c r="I9" s="266"/>
    </row>
    <row r="10" spans="1:9" ht="19.5" customHeight="1" x14ac:dyDescent="0.2">
      <c r="A10" s="742" t="s">
        <v>774</v>
      </c>
      <c r="B10" s="257" t="s">
        <v>775</v>
      </c>
      <c r="C10" s="244"/>
      <c r="D10" s="500">
        <v>13871.477937022419</v>
      </c>
      <c r="E10" s="500">
        <v>25743.391191720013</v>
      </c>
      <c r="F10" s="500">
        <v>33939.774781920023</v>
      </c>
      <c r="G10" s="500">
        <v>45008.773527600009</v>
      </c>
      <c r="H10" s="500">
        <v>339000.91659150092</v>
      </c>
      <c r="I10" s="500">
        <v>354477.88389052072</v>
      </c>
    </row>
    <row r="11" spans="1:9" ht="19.5" customHeight="1" x14ac:dyDescent="0.2">
      <c r="A11" s="743"/>
      <c r="B11" s="258" t="s">
        <v>776</v>
      </c>
      <c r="C11" s="246"/>
      <c r="D11" s="501">
        <v>3853.1883158395608</v>
      </c>
      <c r="E11" s="501">
        <v>7150.9419977000034</v>
      </c>
      <c r="F11" s="501">
        <v>9427.715217200006</v>
      </c>
      <c r="G11" s="501">
        <v>12502.437091000002</v>
      </c>
      <c r="H11" s="501">
        <v>94166.921275416913</v>
      </c>
      <c r="I11" s="501">
        <v>98466.07885847798</v>
      </c>
    </row>
    <row r="12" spans="1:9" ht="19.5" customHeight="1" x14ac:dyDescent="0.2">
      <c r="A12" s="743" t="s">
        <v>777</v>
      </c>
      <c r="B12" s="258" t="s">
        <v>775</v>
      </c>
      <c r="C12" s="246"/>
      <c r="D12" s="501">
        <v>83650.57500291591</v>
      </c>
      <c r="E12" s="501">
        <v>94435.122266504433</v>
      </c>
      <c r="F12" s="501">
        <v>96341.567952597921</v>
      </c>
      <c r="G12" s="501">
        <v>80580.093249396232</v>
      </c>
      <c r="H12" s="501">
        <v>77410.969652819083</v>
      </c>
      <c r="I12" s="501">
        <v>81129.217793824981</v>
      </c>
    </row>
    <row r="13" spans="1:9" ht="19.5" customHeight="1" x14ac:dyDescent="0.2">
      <c r="A13" s="743"/>
      <c r="B13" s="258" t="s">
        <v>776</v>
      </c>
      <c r="C13" s="246"/>
      <c r="D13" s="501">
        <v>23236.270834143306</v>
      </c>
      <c r="E13" s="501">
        <v>26231.978407362341</v>
      </c>
      <c r="F13" s="501">
        <v>26761.546653499423</v>
      </c>
      <c r="G13" s="501">
        <v>22383.359235943397</v>
      </c>
      <c r="H13" s="501">
        <v>21503.04712578308</v>
      </c>
      <c r="I13" s="501">
        <v>22535.89383161805</v>
      </c>
    </row>
    <row r="14" spans="1:9" ht="19.5" customHeight="1" x14ac:dyDescent="0.2">
      <c r="A14" s="743" t="s">
        <v>778</v>
      </c>
      <c r="B14" s="258" t="s">
        <v>775</v>
      </c>
      <c r="C14" s="246"/>
      <c r="D14" s="501">
        <v>454991.65236000001</v>
      </c>
      <c r="E14" s="501">
        <v>424744.29252000002</v>
      </c>
      <c r="F14" s="501">
        <v>377983.32588000002</v>
      </c>
      <c r="G14" s="501">
        <v>300197.62332000001</v>
      </c>
      <c r="H14" s="573">
        <v>0</v>
      </c>
      <c r="I14" s="573">
        <v>0</v>
      </c>
    </row>
    <row r="15" spans="1:9" ht="19.5" customHeight="1" x14ac:dyDescent="0.2">
      <c r="A15" s="743"/>
      <c r="B15" s="258" t="s">
        <v>776</v>
      </c>
      <c r="C15" s="246"/>
      <c r="D15" s="501">
        <v>126386.5701</v>
      </c>
      <c r="E15" s="501">
        <v>117984.5257</v>
      </c>
      <c r="F15" s="501">
        <v>104995.3683</v>
      </c>
      <c r="G15" s="501">
        <v>83388.228700000007</v>
      </c>
      <c r="H15" s="573">
        <v>0</v>
      </c>
      <c r="I15" s="573">
        <v>0</v>
      </c>
    </row>
    <row r="16" spans="1:9" ht="19.5" customHeight="1" x14ac:dyDescent="0.2">
      <c r="A16" s="743" t="s">
        <v>779</v>
      </c>
      <c r="B16" s="258" t="s">
        <v>775</v>
      </c>
      <c r="C16" s="246"/>
      <c r="D16" s="501">
        <v>552513.70529993833</v>
      </c>
      <c r="E16" s="501">
        <v>544922.8059782245</v>
      </c>
      <c r="F16" s="501">
        <v>508264.66861451796</v>
      </c>
      <c r="G16" s="501">
        <v>425786.49009699625</v>
      </c>
      <c r="H16" s="501">
        <v>416411.88624432002</v>
      </c>
      <c r="I16" s="501">
        <v>435607.10168434569</v>
      </c>
    </row>
    <row r="17" spans="1:9" ht="19.5" customHeight="1" x14ac:dyDescent="0.2">
      <c r="A17" s="744"/>
      <c r="B17" s="260" t="s">
        <v>776</v>
      </c>
      <c r="C17" s="248"/>
      <c r="D17" s="502">
        <v>153476.02924998285</v>
      </c>
      <c r="E17" s="502">
        <v>151367.44610506235</v>
      </c>
      <c r="F17" s="502">
        <v>141184.63017069944</v>
      </c>
      <c r="G17" s="502">
        <v>118274.0250269434</v>
      </c>
      <c r="H17" s="502">
        <v>115669.96840119999</v>
      </c>
      <c r="I17" s="502">
        <v>121001.97269009604</v>
      </c>
    </row>
    <row r="18" spans="1:9" x14ac:dyDescent="0.2">
      <c r="A18" s="223"/>
      <c r="B18" s="223"/>
      <c r="C18" s="250"/>
      <c r="D18" s="250"/>
      <c r="E18" s="250"/>
      <c r="F18" s="250"/>
      <c r="G18" s="250"/>
      <c r="H18" s="250"/>
      <c r="I18" s="250"/>
    </row>
    <row r="19" spans="1:9" x14ac:dyDescent="0.2">
      <c r="A19" s="273" t="s">
        <v>780</v>
      </c>
      <c r="B19" s="223"/>
      <c r="C19" s="250"/>
      <c r="D19" s="250"/>
      <c r="E19" s="250"/>
      <c r="F19" s="250"/>
      <c r="G19" s="250"/>
      <c r="H19" s="250"/>
      <c r="I19" s="250"/>
    </row>
    <row r="20" spans="1:9" x14ac:dyDescent="0.2">
      <c r="A20" s="223"/>
      <c r="B20" s="223"/>
      <c r="C20" s="250"/>
      <c r="D20" s="250"/>
      <c r="E20" s="250"/>
      <c r="F20" s="250"/>
      <c r="G20" s="250"/>
      <c r="H20" s="250"/>
      <c r="I20" s="250"/>
    </row>
    <row r="21" spans="1:9" ht="19.5" customHeight="1" x14ac:dyDescent="0.2">
      <c r="A21" s="270" t="s">
        <v>781</v>
      </c>
      <c r="B21" s="270" t="s">
        <v>755</v>
      </c>
      <c r="C21" s="267"/>
      <c r="D21" s="267" t="s">
        <v>662</v>
      </c>
      <c r="E21" s="267" t="s">
        <v>663</v>
      </c>
      <c r="F21" s="267" t="s">
        <v>664</v>
      </c>
      <c r="G21" s="267" t="s">
        <v>665</v>
      </c>
      <c r="H21" s="267" t="s">
        <v>666</v>
      </c>
      <c r="I21" s="267" t="s">
        <v>28</v>
      </c>
    </row>
    <row r="22" spans="1:9" ht="19.5" customHeight="1" x14ac:dyDescent="0.2">
      <c r="A22" s="257" t="s">
        <v>782</v>
      </c>
      <c r="B22" s="257" t="s">
        <v>755</v>
      </c>
      <c r="C22" s="244"/>
      <c r="D22" s="500">
        <v>18942.560234569497</v>
      </c>
      <c r="E22" s="500">
        <v>17742.450142770307</v>
      </c>
      <c r="F22" s="500">
        <v>17298.474943307439</v>
      </c>
      <c r="G22" s="500">
        <v>15743.529554960398</v>
      </c>
      <c r="H22" s="500">
        <v>12924.438593911424</v>
      </c>
      <c r="I22" s="500">
        <v>12346.222693234256</v>
      </c>
    </row>
    <row r="23" spans="1:9" ht="19.5" customHeight="1" x14ac:dyDescent="0.2">
      <c r="A23" s="258" t="s">
        <v>783</v>
      </c>
      <c r="B23" s="258" t="s">
        <v>755</v>
      </c>
      <c r="C23" s="246"/>
      <c r="D23" s="501">
        <v>127417.3640509582</v>
      </c>
      <c r="E23" s="501">
        <v>120034.49329963897</v>
      </c>
      <c r="F23" s="501">
        <v>107933.16095683709</v>
      </c>
      <c r="G23" s="501">
        <v>85403.731372527196</v>
      </c>
      <c r="H23" s="501">
        <v>3.5527136788005009E-15</v>
      </c>
      <c r="I23" s="573">
        <v>0</v>
      </c>
    </row>
    <row r="24" spans="1:9" ht="36.75" customHeight="1" x14ac:dyDescent="0.2">
      <c r="A24" s="552" t="s">
        <v>784</v>
      </c>
      <c r="B24" s="258" t="s">
        <v>755</v>
      </c>
      <c r="C24" s="246"/>
      <c r="D24" s="551">
        <v>0</v>
      </c>
      <c r="E24" s="551">
        <v>0</v>
      </c>
      <c r="F24" s="551">
        <v>0</v>
      </c>
      <c r="G24" s="551">
        <v>0</v>
      </c>
      <c r="H24" s="551">
        <v>0</v>
      </c>
      <c r="I24" s="551">
        <v>0</v>
      </c>
    </row>
    <row r="25" spans="1:9" ht="33" customHeight="1" x14ac:dyDescent="0.2">
      <c r="A25" s="552" t="s">
        <v>785</v>
      </c>
      <c r="B25" s="258" t="s">
        <v>755</v>
      </c>
      <c r="C25" s="246"/>
      <c r="D25" s="551">
        <v>127417.3640509582</v>
      </c>
      <c r="E25" s="551">
        <v>120034.49329963897</v>
      </c>
      <c r="F25" s="551">
        <v>107933.16095683709</v>
      </c>
      <c r="G25" s="551">
        <v>85403.731372527196</v>
      </c>
      <c r="H25" s="551">
        <v>3.5527136788005009E-15</v>
      </c>
      <c r="I25" s="575">
        <v>0</v>
      </c>
    </row>
    <row r="26" spans="1:9" ht="19.5" customHeight="1" x14ac:dyDescent="0.2">
      <c r="A26" s="258" t="s">
        <v>786</v>
      </c>
      <c r="B26" s="258" t="s">
        <v>755</v>
      </c>
      <c r="C26" s="246"/>
      <c r="D26" s="501">
        <v>37591.305213620115</v>
      </c>
      <c r="E26" s="501">
        <v>34041.63097619568</v>
      </c>
      <c r="F26" s="501">
        <v>27099.656914527066</v>
      </c>
      <c r="G26" s="501">
        <v>20518.112447378644</v>
      </c>
      <c r="H26" s="501">
        <v>11992.282084044778</v>
      </c>
      <c r="I26" s="501">
        <v>18463.842114498533</v>
      </c>
    </row>
    <row r="27" spans="1:9" ht="19.5" customHeight="1" x14ac:dyDescent="0.2">
      <c r="A27" s="245" t="s">
        <v>1409</v>
      </c>
      <c r="B27" s="245" t="s">
        <v>755</v>
      </c>
      <c r="C27" s="251"/>
      <c r="D27" s="549">
        <v>183951.2294991478</v>
      </c>
      <c r="E27" s="550">
        <v>171818.57441860496</v>
      </c>
      <c r="F27" s="550">
        <v>152331.29281467159</v>
      </c>
      <c r="G27" s="550">
        <v>121665.37337486625</v>
      </c>
      <c r="H27" s="550">
        <v>24916.720677956204</v>
      </c>
      <c r="I27" s="550">
        <v>30810.06480773279</v>
      </c>
    </row>
    <row r="28" spans="1:9" ht="19.5" customHeight="1" x14ac:dyDescent="0.2">
      <c r="A28" s="268" t="s">
        <v>787</v>
      </c>
      <c r="B28" s="268"/>
      <c r="C28" s="272"/>
      <c r="D28" s="272"/>
      <c r="E28" s="272"/>
      <c r="F28" s="272"/>
      <c r="G28" s="272"/>
      <c r="H28" s="272"/>
      <c r="I28" s="269"/>
    </row>
    <row r="29" spans="1:9" ht="19.5" customHeight="1" x14ac:dyDescent="0.2">
      <c r="A29" s="539" t="s">
        <v>1451</v>
      </c>
      <c r="B29" s="539" t="s">
        <v>755</v>
      </c>
      <c r="C29" s="620"/>
      <c r="D29" s="621">
        <v>0</v>
      </c>
      <c r="E29" s="621">
        <v>0</v>
      </c>
      <c r="F29" s="621">
        <v>4999.9988999999996</v>
      </c>
      <c r="G29" s="500">
        <v>5801.0020000000004</v>
      </c>
      <c r="H29" s="500">
        <v>24916.720677956204</v>
      </c>
      <c r="I29" s="500">
        <v>30810.06480773279</v>
      </c>
    </row>
    <row r="30" spans="1:9" ht="19.5" customHeight="1" x14ac:dyDescent="0.2">
      <c r="A30" s="260" t="s">
        <v>788</v>
      </c>
      <c r="B30" s="260" t="s">
        <v>755</v>
      </c>
      <c r="C30" s="248"/>
      <c r="D30" s="502">
        <v>183951.2294991478</v>
      </c>
      <c r="E30" s="502">
        <v>171818.57441860496</v>
      </c>
      <c r="F30" s="502">
        <v>147331.29391467158</v>
      </c>
      <c r="G30" s="502">
        <v>115864.37137486626</v>
      </c>
      <c r="H30" s="574">
        <v>0</v>
      </c>
      <c r="I30" s="574">
        <v>0</v>
      </c>
    </row>
    <row r="31" spans="1:9" x14ac:dyDescent="0.2">
      <c r="A31" s="32"/>
      <c r="B31" s="32"/>
      <c r="C31" s="152"/>
      <c r="D31" s="152"/>
      <c r="E31" s="152"/>
      <c r="F31" s="152"/>
      <c r="G31" s="152"/>
      <c r="H31" s="152"/>
      <c r="I31" s="152"/>
    </row>
    <row r="32" spans="1:9" x14ac:dyDescent="0.2">
      <c r="A32" s="735" t="s">
        <v>789</v>
      </c>
      <c r="B32" s="735"/>
      <c r="C32" s="735"/>
      <c r="D32" s="735"/>
      <c r="E32" s="735"/>
      <c r="F32" s="735"/>
      <c r="G32" s="735"/>
      <c r="H32" s="735"/>
      <c r="I32" s="735"/>
    </row>
    <row r="33" spans="1:9" x14ac:dyDescent="0.2">
      <c r="A33" s="735" t="s">
        <v>790</v>
      </c>
      <c r="B33" s="735"/>
      <c r="C33" s="735"/>
      <c r="D33" s="735"/>
      <c r="E33" s="735"/>
      <c r="F33" s="735"/>
      <c r="G33" s="735"/>
      <c r="H33" s="735"/>
      <c r="I33" s="735"/>
    </row>
    <row r="34" spans="1:9" x14ac:dyDescent="0.2">
      <c r="A34" s="531"/>
      <c r="B34" s="531"/>
      <c r="C34" s="531"/>
      <c r="D34" s="531"/>
      <c r="E34" s="531"/>
      <c r="F34" s="531"/>
      <c r="G34" s="531"/>
      <c r="H34" s="531"/>
      <c r="I34" s="531"/>
    </row>
    <row r="35" spans="1:9" x14ac:dyDescent="0.2">
      <c r="A35" s="531"/>
      <c r="B35" s="531"/>
      <c r="C35" s="531"/>
      <c r="D35" s="531"/>
      <c r="E35" s="531"/>
      <c r="F35" s="531"/>
      <c r="G35" s="531"/>
      <c r="H35" s="531"/>
      <c r="I35" s="531"/>
    </row>
    <row r="36" spans="1:9" ht="15" x14ac:dyDescent="0.25">
      <c r="A36" s="39" t="s">
        <v>1369</v>
      </c>
      <c r="B36" s="538"/>
      <c r="C36" s="538"/>
      <c r="D36" s="538"/>
      <c r="E36" s="538"/>
      <c r="F36" s="538"/>
      <c r="G36" s="538"/>
      <c r="H36" s="538"/>
      <c r="I36" s="538"/>
    </row>
    <row r="37" spans="1:9" ht="80.099999999999994" customHeight="1" x14ac:dyDescent="0.2">
      <c r="A37" s="738" t="s">
        <v>1371</v>
      </c>
      <c r="B37" s="738"/>
      <c r="C37" s="738"/>
      <c r="D37" s="738"/>
      <c r="E37" s="738"/>
      <c r="F37" s="738"/>
      <c r="G37" s="738"/>
      <c r="H37" s="738"/>
      <c r="I37" s="738"/>
    </row>
    <row r="38" spans="1:9" x14ac:dyDescent="0.2">
      <c r="A38" s="32"/>
      <c r="B38" s="32"/>
      <c r="C38" s="152"/>
      <c r="D38" s="152"/>
      <c r="E38" s="152"/>
      <c r="F38" s="152"/>
      <c r="G38" s="152"/>
      <c r="H38" s="152"/>
      <c r="I38" s="152"/>
    </row>
    <row r="39" spans="1:9" x14ac:dyDescent="0.2">
      <c r="A39" s="32"/>
      <c r="B39" s="32"/>
      <c r="C39" s="152"/>
      <c r="D39" s="152"/>
      <c r="E39" s="152"/>
      <c r="F39" s="152"/>
      <c r="G39" s="152"/>
      <c r="H39" s="152"/>
      <c r="I39" s="152"/>
    </row>
    <row r="40" spans="1:9" x14ac:dyDescent="0.2">
      <c r="A40" s="32"/>
      <c r="B40" s="32"/>
      <c r="C40" s="152"/>
      <c r="D40" s="152"/>
      <c r="E40" s="152"/>
      <c r="F40" s="152"/>
      <c r="G40" s="152"/>
      <c r="H40" s="152"/>
      <c r="I40" s="152"/>
    </row>
    <row r="41" spans="1:9" x14ac:dyDescent="0.2">
      <c r="A41" s="32"/>
      <c r="B41" s="32"/>
      <c r="C41" s="152"/>
      <c r="D41" s="152"/>
      <c r="E41" s="152"/>
      <c r="F41" s="152"/>
      <c r="G41" s="152"/>
      <c r="H41" s="152"/>
      <c r="I41" s="152"/>
    </row>
    <row r="42" spans="1:9" x14ac:dyDescent="0.2">
      <c r="A42" s="32"/>
      <c r="B42" s="32"/>
      <c r="C42" s="152"/>
      <c r="D42" s="152"/>
      <c r="E42" s="152"/>
      <c r="F42" s="152"/>
      <c r="G42" s="152"/>
      <c r="H42" s="152"/>
      <c r="I42" s="152"/>
    </row>
    <row r="43" spans="1:9" x14ac:dyDescent="0.2">
      <c r="A43" s="32"/>
      <c r="B43" s="32"/>
      <c r="C43" s="152"/>
      <c r="D43" s="152"/>
      <c r="E43" s="152"/>
      <c r="F43" s="152"/>
      <c r="G43" s="152"/>
      <c r="H43" s="152"/>
      <c r="I43" s="152"/>
    </row>
    <row r="44" spans="1:9" x14ac:dyDescent="0.2">
      <c r="A44" s="32"/>
      <c r="B44" s="32"/>
      <c r="C44" s="152"/>
      <c r="D44" s="152"/>
      <c r="E44" s="152"/>
      <c r="F44" s="152"/>
      <c r="G44" s="152"/>
      <c r="H44" s="152"/>
      <c r="I44" s="152"/>
    </row>
    <row r="45" spans="1:9" x14ac:dyDescent="0.2">
      <c r="A45" s="32"/>
      <c r="B45" s="32"/>
      <c r="C45" s="152"/>
      <c r="D45" s="152"/>
      <c r="E45" s="152"/>
      <c r="F45" s="152"/>
      <c r="G45" s="152"/>
      <c r="H45" s="152"/>
      <c r="I45" s="152"/>
    </row>
    <row r="46" spans="1:9" x14ac:dyDescent="0.2">
      <c r="A46" s="32"/>
      <c r="B46" s="32"/>
      <c r="C46" s="152"/>
      <c r="D46" s="152"/>
      <c r="E46" s="152"/>
      <c r="F46" s="152"/>
      <c r="G46" s="152"/>
      <c r="H46" s="152"/>
      <c r="I46" s="152"/>
    </row>
    <row r="47" spans="1:9" x14ac:dyDescent="0.2">
      <c r="A47" s="32"/>
      <c r="B47" s="32"/>
      <c r="C47" s="152"/>
      <c r="D47" s="152"/>
      <c r="E47" s="152"/>
      <c r="F47" s="152"/>
      <c r="G47" s="152"/>
      <c r="H47" s="152"/>
      <c r="I47" s="152"/>
    </row>
    <row r="48" spans="1:9" x14ac:dyDescent="0.2">
      <c r="A48" s="32"/>
      <c r="B48" s="32"/>
      <c r="C48" s="152"/>
      <c r="D48" s="152"/>
      <c r="E48" s="152"/>
      <c r="F48" s="152"/>
      <c r="G48" s="152"/>
      <c r="H48" s="152"/>
      <c r="I48" s="152"/>
    </row>
    <row r="49" spans="1:9" x14ac:dyDescent="0.2">
      <c r="A49" s="32"/>
      <c r="B49" s="32"/>
      <c r="C49" s="152"/>
      <c r="D49" s="152"/>
      <c r="E49" s="152"/>
      <c r="F49" s="152"/>
      <c r="G49" s="152"/>
      <c r="H49" s="152"/>
      <c r="I49" s="152"/>
    </row>
    <row r="50" spans="1:9" x14ac:dyDescent="0.2">
      <c r="A50" s="32"/>
      <c r="B50" s="32"/>
      <c r="C50" s="152"/>
      <c r="D50" s="152"/>
      <c r="E50" s="152"/>
      <c r="F50" s="152"/>
      <c r="G50" s="152"/>
      <c r="H50" s="152"/>
      <c r="I50" s="152"/>
    </row>
    <row r="51" spans="1:9" x14ac:dyDescent="0.2">
      <c r="A51" s="32"/>
      <c r="B51" s="32"/>
      <c r="C51" s="152"/>
      <c r="D51" s="152"/>
      <c r="E51" s="152"/>
      <c r="F51" s="152"/>
      <c r="G51" s="152"/>
      <c r="H51" s="152"/>
      <c r="I51" s="152"/>
    </row>
    <row r="52" spans="1:9" x14ac:dyDescent="0.2">
      <c r="A52" s="32"/>
      <c r="B52" s="32"/>
      <c r="C52" s="152"/>
      <c r="D52" s="152"/>
      <c r="E52" s="152"/>
      <c r="F52" s="152"/>
      <c r="G52" s="152"/>
      <c r="H52" s="152"/>
      <c r="I52" s="152"/>
    </row>
    <row r="53" spans="1:9" x14ac:dyDescent="0.2">
      <c r="A53" s="32"/>
      <c r="B53" s="32"/>
      <c r="C53" s="152"/>
      <c r="D53" s="152"/>
      <c r="E53" s="152"/>
      <c r="F53" s="152"/>
      <c r="G53" s="152"/>
      <c r="H53" s="152"/>
      <c r="I53" s="152"/>
    </row>
    <row r="54" spans="1:9" x14ac:dyDescent="0.2">
      <c r="A54" s="32"/>
      <c r="B54" s="32"/>
      <c r="C54" s="152"/>
      <c r="D54" s="152"/>
      <c r="E54" s="152"/>
      <c r="F54" s="152"/>
      <c r="G54" s="152"/>
      <c r="H54" s="152"/>
      <c r="I54" s="152"/>
    </row>
    <row r="55" spans="1:9" x14ac:dyDescent="0.2">
      <c r="A55" s="32"/>
      <c r="B55" s="32"/>
      <c r="C55" s="152"/>
      <c r="D55" s="152"/>
      <c r="E55" s="152"/>
      <c r="F55" s="152"/>
      <c r="G55" s="152"/>
      <c r="H55" s="152"/>
      <c r="I55" s="152"/>
    </row>
    <row r="56" spans="1:9" x14ac:dyDescent="0.2">
      <c r="A56" s="32"/>
      <c r="B56" s="32"/>
      <c r="C56" s="152"/>
      <c r="D56" s="152"/>
      <c r="E56" s="152"/>
      <c r="F56" s="152"/>
      <c r="G56" s="152"/>
      <c r="H56" s="152"/>
      <c r="I56" s="152"/>
    </row>
    <row r="57" spans="1:9" x14ac:dyDescent="0.2">
      <c r="A57" s="32"/>
      <c r="B57" s="32"/>
      <c r="C57" s="152"/>
      <c r="D57" s="152"/>
      <c r="E57" s="152"/>
      <c r="F57" s="152"/>
      <c r="G57" s="152"/>
      <c r="H57" s="152"/>
      <c r="I57" s="152"/>
    </row>
    <row r="58" spans="1:9" x14ac:dyDescent="0.2">
      <c r="A58" s="32"/>
      <c r="B58" s="32"/>
      <c r="C58" s="152"/>
      <c r="D58" s="152"/>
      <c r="E58" s="152"/>
      <c r="F58" s="152"/>
      <c r="G58" s="152"/>
      <c r="H58" s="152"/>
      <c r="I58" s="152"/>
    </row>
    <row r="59" spans="1:9" x14ac:dyDescent="0.2">
      <c r="A59" s="32"/>
      <c r="B59" s="32"/>
      <c r="C59" s="152"/>
      <c r="D59" s="152"/>
      <c r="E59" s="152"/>
      <c r="F59" s="152"/>
      <c r="G59" s="152"/>
      <c r="H59" s="152"/>
      <c r="I59" s="152"/>
    </row>
    <row r="60" spans="1:9" x14ac:dyDescent="0.2">
      <c r="A60" s="32"/>
      <c r="B60" s="32"/>
      <c r="C60" s="152"/>
      <c r="D60" s="152"/>
      <c r="E60" s="152"/>
      <c r="F60" s="152"/>
      <c r="G60" s="152"/>
      <c r="H60" s="152"/>
      <c r="I60" s="152"/>
    </row>
    <row r="61" spans="1:9" ht="20.25" thickBot="1" x14ac:dyDescent="0.35">
      <c r="A61" s="40" t="s">
        <v>1430</v>
      </c>
      <c r="B61" s="23"/>
      <c r="C61" s="23"/>
      <c r="D61" s="23"/>
      <c r="E61" s="23"/>
      <c r="F61" s="153"/>
      <c r="G61" s="152"/>
      <c r="H61" s="152"/>
      <c r="I61" s="152"/>
    </row>
    <row r="62" spans="1:9" ht="15.75" thickTop="1" x14ac:dyDescent="0.2">
      <c r="B62" s="23"/>
      <c r="C62" s="23"/>
      <c r="D62" s="23"/>
      <c r="E62" s="23"/>
      <c r="F62" s="153"/>
    </row>
    <row r="63" spans="1:9" ht="14.25" customHeight="1" x14ac:dyDescent="0.2">
      <c r="A63" s="363" t="s">
        <v>791</v>
      </c>
      <c r="B63" s="363"/>
      <c r="C63" s="363"/>
      <c r="D63" s="363"/>
      <c r="E63" s="363"/>
      <c r="F63" s="363"/>
    </row>
    <row r="64" spans="1:9" x14ac:dyDescent="0.2">
      <c r="A64" s="127"/>
      <c r="B64" s="124"/>
      <c r="C64" s="124"/>
      <c r="D64" s="124"/>
      <c r="E64" s="124"/>
      <c r="F64" s="141"/>
    </row>
    <row r="65" spans="1:9" ht="25.5" x14ac:dyDescent="0.2">
      <c r="A65" s="242" t="s">
        <v>792</v>
      </c>
      <c r="B65" s="242" t="s">
        <v>793</v>
      </c>
      <c r="C65" s="242" t="s">
        <v>794</v>
      </c>
      <c r="D65" s="242"/>
      <c r="E65" s="242"/>
      <c r="F65" s="242"/>
      <c r="G65" s="242" t="s">
        <v>795</v>
      </c>
      <c r="H65" s="242" t="s">
        <v>796</v>
      </c>
      <c r="I65" s="243" t="s">
        <v>1412</v>
      </c>
    </row>
    <row r="66" spans="1:9" x14ac:dyDescent="0.2">
      <c r="A66" s="274" t="s">
        <v>797</v>
      </c>
      <c r="B66" s="274" t="s">
        <v>755</v>
      </c>
      <c r="C66" s="274" t="s">
        <v>755</v>
      </c>
      <c r="D66" s="274" t="s">
        <v>755</v>
      </c>
      <c r="E66" s="274" t="s">
        <v>755</v>
      </c>
      <c r="F66" s="274" t="s">
        <v>755</v>
      </c>
      <c r="G66" s="274" t="s">
        <v>755</v>
      </c>
      <c r="H66" s="274" t="s">
        <v>755</v>
      </c>
      <c r="I66" s="275" t="s">
        <v>755</v>
      </c>
    </row>
    <row r="67" spans="1:9" ht="19.5" customHeight="1" x14ac:dyDescent="0.2">
      <c r="A67" s="736" t="s">
        <v>798</v>
      </c>
      <c r="B67" s="539" t="s">
        <v>799</v>
      </c>
      <c r="C67" s="540" t="s">
        <v>1372</v>
      </c>
      <c r="D67" s="540"/>
      <c r="E67" s="540"/>
      <c r="F67" s="540"/>
      <c r="G67" s="539" t="s">
        <v>800</v>
      </c>
      <c r="H67" s="539" t="s">
        <v>1381</v>
      </c>
      <c r="I67" s="544">
        <v>13</v>
      </c>
    </row>
    <row r="68" spans="1:9" ht="19.5" customHeight="1" x14ac:dyDescent="0.2">
      <c r="A68" s="737"/>
      <c r="B68" s="541" t="s">
        <v>799</v>
      </c>
      <c r="C68" s="542" t="s">
        <v>1373</v>
      </c>
      <c r="D68" s="542"/>
      <c r="E68" s="542"/>
      <c r="F68" s="542"/>
      <c r="G68" s="541" t="s">
        <v>800</v>
      </c>
      <c r="H68" s="539" t="s">
        <v>1381</v>
      </c>
      <c r="I68" s="545">
        <v>46</v>
      </c>
    </row>
    <row r="69" spans="1:9" ht="19.5" customHeight="1" x14ac:dyDescent="0.2">
      <c r="A69" s="740" t="s">
        <v>804</v>
      </c>
      <c r="B69" s="541" t="s">
        <v>802</v>
      </c>
      <c r="C69" s="542" t="s">
        <v>1376</v>
      </c>
      <c r="D69" s="542"/>
      <c r="E69" s="542"/>
      <c r="F69" s="542"/>
      <c r="G69" s="541" t="s">
        <v>800</v>
      </c>
      <c r="H69" s="541" t="s">
        <v>803</v>
      </c>
      <c r="I69" s="545">
        <v>2156</v>
      </c>
    </row>
    <row r="70" spans="1:9" ht="19.5" customHeight="1" x14ac:dyDescent="0.2">
      <c r="A70" s="673"/>
      <c r="B70" s="541" t="s">
        <v>799</v>
      </c>
      <c r="C70" s="542" t="s">
        <v>1377</v>
      </c>
      <c r="D70" s="542"/>
      <c r="E70" s="542"/>
      <c r="F70" s="542"/>
      <c r="G70" s="541" t="s">
        <v>800</v>
      </c>
      <c r="H70" s="541" t="s">
        <v>803</v>
      </c>
      <c r="I70" s="545">
        <v>4000</v>
      </c>
    </row>
    <row r="71" spans="1:9" ht="19.5" customHeight="1" x14ac:dyDescent="0.2">
      <c r="A71" s="673"/>
      <c r="B71" s="541" t="s">
        <v>241</v>
      </c>
      <c r="C71" s="542" t="s">
        <v>1378</v>
      </c>
      <c r="D71" s="542"/>
      <c r="E71" s="542"/>
      <c r="F71" s="542"/>
      <c r="G71" s="541" t="s">
        <v>800</v>
      </c>
      <c r="H71" s="541" t="s">
        <v>803</v>
      </c>
      <c r="I71" s="545">
        <v>2813</v>
      </c>
    </row>
    <row r="72" spans="1:9" ht="19.5" customHeight="1" x14ac:dyDescent="0.2">
      <c r="A72" s="673"/>
      <c r="B72" s="541" t="s">
        <v>241</v>
      </c>
      <c r="C72" s="542" t="s">
        <v>1379</v>
      </c>
      <c r="D72" s="542"/>
      <c r="E72" s="542"/>
      <c r="F72" s="542"/>
      <c r="G72" s="541" t="s">
        <v>800</v>
      </c>
      <c r="H72" s="541" t="s">
        <v>803</v>
      </c>
      <c r="I72" s="545">
        <v>113</v>
      </c>
    </row>
    <row r="73" spans="1:9" ht="19.5" customHeight="1" x14ac:dyDescent="0.2">
      <c r="A73" s="673"/>
      <c r="B73" s="541" t="s">
        <v>799</v>
      </c>
      <c r="C73" s="542" t="s">
        <v>1380</v>
      </c>
      <c r="D73" s="542"/>
      <c r="E73" s="542"/>
      <c r="F73" s="542"/>
      <c r="G73" s="541" t="s">
        <v>800</v>
      </c>
      <c r="H73" s="541" t="s">
        <v>803</v>
      </c>
      <c r="I73" s="545">
        <v>5923</v>
      </c>
    </row>
    <row r="74" spans="1:9" ht="19.5" customHeight="1" x14ac:dyDescent="0.2">
      <c r="A74" s="737" t="s">
        <v>801</v>
      </c>
      <c r="B74" s="541" t="s">
        <v>241</v>
      </c>
      <c r="C74" s="542" t="s">
        <v>1374</v>
      </c>
      <c r="D74" s="542"/>
      <c r="E74" s="542"/>
      <c r="F74" s="542"/>
      <c r="G74" s="541" t="s">
        <v>800</v>
      </c>
      <c r="H74" s="539" t="s">
        <v>1382</v>
      </c>
      <c r="I74" s="545">
        <v>24</v>
      </c>
    </row>
    <row r="75" spans="1:9" ht="19.5" customHeight="1" x14ac:dyDescent="0.2">
      <c r="A75" s="737"/>
      <c r="B75" s="541" t="s">
        <v>802</v>
      </c>
      <c r="C75" s="542" t="s">
        <v>1375</v>
      </c>
      <c r="D75" s="542"/>
      <c r="E75" s="542"/>
      <c r="F75" s="542"/>
      <c r="G75" s="541" t="s">
        <v>800</v>
      </c>
      <c r="H75" s="541" t="s">
        <v>803</v>
      </c>
      <c r="I75" s="545">
        <v>168</v>
      </c>
    </row>
    <row r="76" spans="1:9" ht="17.25" customHeight="1" x14ac:dyDescent="0.2">
      <c r="A76" s="543" t="s">
        <v>805</v>
      </c>
      <c r="B76" s="543" t="s">
        <v>755</v>
      </c>
      <c r="C76" s="543" t="s">
        <v>755</v>
      </c>
      <c r="D76" s="543" t="s">
        <v>755</v>
      </c>
      <c r="E76" s="543" t="s">
        <v>755</v>
      </c>
      <c r="F76" s="543" t="s">
        <v>755</v>
      </c>
      <c r="G76" s="543" t="s">
        <v>755</v>
      </c>
      <c r="H76" s="543" t="s">
        <v>755</v>
      </c>
      <c r="I76" s="546">
        <f>SUM(I67:I75)</f>
        <v>15256</v>
      </c>
    </row>
    <row r="77" spans="1:9" ht="16.5" customHeight="1" x14ac:dyDescent="0.2">
      <c r="A77" s="274" t="s">
        <v>806</v>
      </c>
      <c r="B77" s="265" t="s">
        <v>755</v>
      </c>
      <c r="C77" s="265" t="s">
        <v>755</v>
      </c>
      <c r="D77" s="265" t="s">
        <v>755</v>
      </c>
      <c r="E77" s="265" t="s">
        <v>755</v>
      </c>
      <c r="F77" s="265" t="s">
        <v>755</v>
      </c>
      <c r="G77" s="265" t="s">
        <v>755</v>
      </c>
      <c r="H77" s="265" t="s">
        <v>755</v>
      </c>
      <c r="I77" s="271" t="s">
        <v>755</v>
      </c>
    </row>
    <row r="78" spans="1:9" ht="35.25" customHeight="1" x14ac:dyDescent="0.2">
      <c r="A78" s="539" t="s">
        <v>1383</v>
      </c>
      <c r="B78" s="539" t="s">
        <v>1388</v>
      </c>
      <c r="C78" s="540" t="s">
        <v>1395</v>
      </c>
      <c r="D78" s="540"/>
      <c r="E78" s="540"/>
      <c r="F78" s="540"/>
      <c r="G78" s="539" t="s">
        <v>1405</v>
      </c>
      <c r="H78" s="553">
        <v>2018</v>
      </c>
      <c r="I78" s="544">
        <v>3300</v>
      </c>
    </row>
    <row r="79" spans="1:9" ht="35.25" customHeight="1" x14ac:dyDescent="0.2">
      <c r="A79" s="740" t="s">
        <v>1384</v>
      </c>
      <c r="B79" s="539" t="s">
        <v>1389</v>
      </c>
      <c r="C79" s="540" t="s">
        <v>1396</v>
      </c>
      <c r="D79" s="540"/>
      <c r="E79" s="540"/>
      <c r="F79" s="540"/>
      <c r="G79" s="539" t="s">
        <v>1406</v>
      </c>
      <c r="H79" s="553">
        <v>2018</v>
      </c>
      <c r="I79" s="544">
        <v>1100</v>
      </c>
    </row>
    <row r="80" spans="1:9" ht="35.25" customHeight="1" x14ac:dyDescent="0.2">
      <c r="A80" s="673"/>
      <c r="B80" s="539" t="s">
        <v>1388</v>
      </c>
      <c r="C80" s="739" t="s">
        <v>1397</v>
      </c>
      <c r="D80" s="739"/>
      <c r="E80" s="739"/>
      <c r="F80" s="739"/>
      <c r="G80" s="539" t="s">
        <v>1405</v>
      </c>
      <c r="H80" s="553">
        <v>2017</v>
      </c>
      <c r="I80" s="544">
        <v>1525</v>
      </c>
    </row>
    <row r="81" spans="1:9" ht="35.25" customHeight="1" x14ac:dyDescent="0.2">
      <c r="A81" s="741"/>
      <c r="B81" s="541" t="s">
        <v>1390</v>
      </c>
      <c r="C81" s="739" t="s">
        <v>1398</v>
      </c>
      <c r="D81" s="739"/>
      <c r="E81" s="739"/>
      <c r="F81" s="739"/>
      <c r="G81" s="541" t="s">
        <v>1407</v>
      </c>
      <c r="H81" s="554">
        <v>2017</v>
      </c>
      <c r="I81" s="545">
        <v>1275</v>
      </c>
    </row>
    <row r="82" spans="1:9" ht="35.25" customHeight="1" x14ac:dyDescent="0.2">
      <c r="A82" s="539" t="s">
        <v>1385</v>
      </c>
      <c r="B82" s="539" t="s">
        <v>1391</v>
      </c>
      <c r="C82" s="739" t="s">
        <v>1399</v>
      </c>
      <c r="D82" s="739"/>
      <c r="E82" s="739"/>
      <c r="F82" s="739"/>
      <c r="G82" s="539" t="s">
        <v>1407</v>
      </c>
      <c r="H82" s="553">
        <v>2016</v>
      </c>
      <c r="I82" s="544">
        <v>150</v>
      </c>
    </row>
    <row r="83" spans="1:9" ht="35.25" customHeight="1" x14ac:dyDescent="0.2">
      <c r="A83" s="740" t="s">
        <v>1386</v>
      </c>
      <c r="B83" s="539" t="s">
        <v>1392</v>
      </c>
      <c r="C83" s="540" t="s">
        <v>1400</v>
      </c>
      <c r="D83" s="540"/>
      <c r="E83" s="540"/>
      <c r="F83" s="540"/>
      <c r="G83" s="539" t="s">
        <v>1405</v>
      </c>
      <c r="H83" s="553">
        <v>2014</v>
      </c>
      <c r="I83" s="544">
        <v>150</v>
      </c>
    </row>
    <row r="84" spans="1:9" ht="35.25" customHeight="1" x14ac:dyDescent="0.2">
      <c r="A84" s="741"/>
      <c r="B84" s="541" t="s">
        <v>1393</v>
      </c>
      <c r="C84" s="739" t="s">
        <v>1401</v>
      </c>
      <c r="D84" s="739"/>
      <c r="E84" s="739"/>
      <c r="F84" s="739"/>
      <c r="G84" s="541" t="s">
        <v>1405</v>
      </c>
      <c r="H84" s="554">
        <v>2020</v>
      </c>
      <c r="I84" s="545">
        <v>2780</v>
      </c>
    </row>
    <row r="85" spans="1:9" ht="35.25" customHeight="1" x14ac:dyDescent="0.2">
      <c r="A85" s="539" t="s">
        <v>1387</v>
      </c>
      <c r="B85" s="539" t="s">
        <v>1394</v>
      </c>
      <c r="C85" s="540" t="s">
        <v>1402</v>
      </c>
      <c r="D85" s="540"/>
      <c r="E85" s="540"/>
      <c r="F85" s="540"/>
      <c r="G85" s="539" t="s">
        <v>1405</v>
      </c>
      <c r="H85" s="553">
        <v>2018</v>
      </c>
      <c r="I85" s="544">
        <v>12189</v>
      </c>
    </row>
    <row r="86" spans="1:9" ht="40.5" customHeight="1" x14ac:dyDescent="0.2">
      <c r="A86" s="539" t="s">
        <v>1385</v>
      </c>
      <c r="B86" s="539" t="s">
        <v>1388</v>
      </c>
      <c r="C86" s="739" t="s">
        <v>1403</v>
      </c>
      <c r="D86" s="739"/>
      <c r="E86" s="739"/>
      <c r="F86" s="739"/>
      <c r="G86" s="539" t="s">
        <v>1405</v>
      </c>
      <c r="H86" s="553">
        <v>2018</v>
      </c>
      <c r="I86" s="544">
        <v>464</v>
      </c>
    </row>
    <row r="87" spans="1:9" ht="21.75" customHeight="1" x14ac:dyDescent="0.2">
      <c r="A87" s="539" t="s">
        <v>1386</v>
      </c>
      <c r="B87" s="539" t="s">
        <v>1393</v>
      </c>
      <c r="C87" s="540" t="s">
        <v>1404</v>
      </c>
      <c r="D87" s="540"/>
      <c r="E87" s="540"/>
      <c r="F87" s="540"/>
      <c r="G87" s="539" t="s">
        <v>1405</v>
      </c>
      <c r="H87" s="553" t="s">
        <v>1408</v>
      </c>
      <c r="I87" s="544">
        <v>359</v>
      </c>
    </row>
    <row r="88" spans="1:9" ht="17.25" customHeight="1" x14ac:dyDescent="0.2">
      <c r="A88" s="555" t="s">
        <v>1411</v>
      </c>
      <c r="B88" s="555" t="s">
        <v>755</v>
      </c>
      <c r="C88" s="555" t="s">
        <v>755</v>
      </c>
      <c r="D88" s="555" t="s">
        <v>755</v>
      </c>
      <c r="E88" s="555" t="s">
        <v>755</v>
      </c>
      <c r="F88" s="555" t="s">
        <v>755</v>
      </c>
      <c r="G88" s="555" t="s">
        <v>755</v>
      </c>
      <c r="H88" s="555" t="s">
        <v>755</v>
      </c>
      <c r="I88" s="556">
        <f>SUM(I78:I87)</f>
        <v>23292</v>
      </c>
    </row>
    <row r="89" spans="1:9" ht="17.25" customHeight="1" x14ac:dyDescent="0.2">
      <c r="A89" s="543" t="s">
        <v>1410</v>
      </c>
      <c r="B89" s="543"/>
      <c r="C89" s="543"/>
      <c r="D89" s="543"/>
      <c r="E89" s="543"/>
      <c r="F89" s="543"/>
      <c r="G89" s="543"/>
      <c r="H89" s="543"/>
      <c r="I89" s="546">
        <f>I76+I88</f>
        <v>38548</v>
      </c>
    </row>
    <row r="90" spans="1:9" x14ac:dyDescent="0.2">
      <c r="A90" s="557"/>
      <c r="B90" s="557"/>
      <c r="C90" s="557"/>
      <c r="D90" s="557"/>
      <c r="E90" s="557"/>
      <c r="F90" s="557"/>
      <c r="G90" s="557"/>
      <c r="H90" s="557"/>
      <c r="I90" s="558"/>
    </row>
    <row r="91" spans="1:9" ht="18" customHeight="1" x14ac:dyDescent="0.2">
      <c r="A91" s="242" t="s">
        <v>1414</v>
      </c>
      <c r="B91" s="242"/>
      <c r="C91" s="242"/>
      <c r="D91" s="242"/>
      <c r="E91" s="242"/>
      <c r="F91" s="242"/>
      <c r="G91" s="242"/>
      <c r="H91" s="242"/>
      <c r="I91" s="243" t="s">
        <v>1412</v>
      </c>
    </row>
    <row r="92" spans="1:9" ht="18" customHeight="1" x14ac:dyDescent="0.2">
      <c r="A92" s="561" t="s">
        <v>1415</v>
      </c>
      <c r="B92" s="555"/>
      <c r="C92" s="555"/>
      <c r="D92" s="555"/>
      <c r="E92" s="555"/>
      <c r="F92" s="555"/>
      <c r="G92" s="555"/>
      <c r="H92" s="555"/>
      <c r="I92" s="545">
        <v>30810</v>
      </c>
    </row>
    <row r="93" spans="1:9" ht="18" customHeight="1" x14ac:dyDescent="0.2">
      <c r="A93" s="561" t="s">
        <v>1416</v>
      </c>
      <c r="B93" s="555"/>
      <c r="C93" s="555"/>
      <c r="D93" s="555"/>
      <c r="E93" s="555"/>
      <c r="F93" s="555"/>
      <c r="G93" s="555"/>
      <c r="H93" s="555"/>
      <c r="I93" s="562">
        <v>2045</v>
      </c>
    </row>
    <row r="94" spans="1:9" ht="18" customHeight="1" x14ac:dyDescent="0.2">
      <c r="A94" s="557" t="s">
        <v>1418</v>
      </c>
      <c r="B94" s="557"/>
      <c r="C94" s="557"/>
      <c r="D94" s="557"/>
      <c r="E94" s="557"/>
      <c r="F94" s="557"/>
      <c r="G94" s="557"/>
      <c r="H94" s="557"/>
      <c r="I94" s="558">
        <v>32855</v>
      </c>
    </row>
    <row r="95" spans="1:9" ht="18" customHeight="1" x14ac:dyDescent="0.2">
      <c r="A95" s="274" t="s">
        <v>1413</v>
      </c>
      <c r="B95" s="265" t="s">
        <v>755</v>
      </c>
      <c r="C95" s="265" t="s">
        <v>755</v>
      </c>
      <c r="D95" s="265" t="s">
        <v>755</v>
      </c>
      <c r="E95" s="265" t="s">
        <v>755</v>
      </c>
      <c r="F95" s="265" t="s">
        <v>755</v>
      </c>
      <c r="G95" s="265" t="s">
        <v>755</v>
      </c>
      <c r="H95" s="265" t="s">
        <v>755</v>
      </c>
      <c r="I95" s="271" t="s">
        <v>755</v>
      </c>
    </row>
    <row r="96" spans="1:9" ht="18" customHeight="1" x14ac:dyDescent="0.2">
      <c r="A96" s="651" t="s">
        <v>1417</v>
      </c>
      <c r="B96" s="555"/>
      <c r="C96" s="555"/>
      <c r="D96" s="555"/>
      <c r="E96" s="555"/>
      <c r="F96" s="555"/>
      <c r="G96" s="555"/>
      <c r="H96" s="555"/>
      <c r="I96" s="545">
        <v>716</v>
      </c>
    </row>
    <row r="97" spans="1:9" ht="18" customHeight="1" x14ac:dyDescent="0.2">
      <c r="A97" s="651" t="s">
        <v>1467</v>
      </c>
      <c r="B97" s="555"/>
      <c r="C97" s="555"/>
      <c r="D97" s="555"/>
      <c r="E97" s="555"/>
      <c r="F97" s="555"/>
      <c r="G97" s="555"/>
      <c r="H97" s="555"/>
      <c r="I97" s="545">
        <v>4977</v>
      </c>
    </row>
    <row r="98" spans="1:9" ht="18" customHeight="1" x14ac:dyDescent="0.2">
      <c r="A98" s="555" t="s">
        <v>1419</v>
      </c>
      <c r="B98" s="555"/>
      <c r="C98" s="555"/>
      <c r="D98" s="555"/>
      <c r="E98" s="555"/>
      <c r="F98" s="555"/>
      <c r="G98" s="555"/>
      <c r="H98" s="555"/>
      <c r="I98" s="556">
        <v>5693</v>
      </c>
    </row>
    <row r="99" spans="1:9" ht="18" customHeight="1" x14ac:dyDescent="0.2">
      <c r="A99" s="559" t="s">
        <v>1420</v>
      </c>
      <c r="B99" s="559"/>
      <c r="C99" s="559"/>
      <c r="D99" s="559"/>
      <c r="E99" s="559"/>
      <c r="F99" s="559"/>
      <c r="G99" s="559"/>
      <c r="H99" s="559"/>
      <c r="I99" s="560">
        <v>38548</v>
      </c>
    </row>
    <row r="100" spans="1:9" ht="15.75" customHeight="1" x14ac:dyDescent="0.2">
      <c r="B100" s="126"/>
      <c r="C100" s="124"/>
      <c r="D100" s="124"/>
      <c r="E100" s="124"/>
      <c r="F100" s="141"/>
    </row>
    <row r="101" spans="1:9" x14ac:dyDescent="0.2">
      <c r="A101" s="745" t="s">
        <v>807</v>
      </c>
      <c r="B101" s="745"/>
      <c r="C101" s="745"/>
      <c r="D101" s="745"/>
      <c r="E101" s="745"/>
      <c r="F101" s="745"/>
    </row>
  </sheetData>
  <sheetProtection algorithmName="SHA-512" hashValue="vJUygQm5bPPHKTFaZy1fpJzl9t54Tb8gC339gOB/sJ1sewWcjk1Hg5Bb23N4xfSN8ik5tjj5m1Xj+PD2SB8hyg==" saltValue="tps/6yERKX0A4YIpUbSneA==" spinCount="100000" sheet="1" objects="1" scenarios="1"/>
  <mergeCells count="18">
    <mergeCell ref="A101:F101"/>
    <mergeCell ref="A10:A11"/>
    <mergeCell ref="A12:A13"/>
    <mergeCell ref="A14:A15"/>
    <mergeCell ref="A16:A17"/>
    <mergeCell ref="A32:I32"/>
    <mergeCell ref="A33:I33"/>
    <mergeCell ref="A67:A68"/>
    <mergeCell ref="A74:A75"/>
    <mergeCell ref="A37:I37"/>
    <mergeCell ref="C86:F86"/>
    <mergeCell ref="C81:F81"/>
    <mergeCell ref="A69:A73"/>
    <mergeCell ref="A79:A81"/>
    <mergeCell ref="C84:F84"/>
    <mergeCell ref="A83:A84"/>
    <mergeCell ref="C80:F80"/>
    <mergeCell ref="C82:F82"/>
  </mergeCells>
  <phoneticPr fontId="53" type="noConversion"/>
  <hyperlinks>
    <hyperlink ref="A1" r:id="rId1" location="Introduction!A1" display="&lt; Index" xr:uid="{11099EE4-7F18-48D5-A525-85177B2DBBF3}"/>
  </hyperlinks>
  <pageMargins left="0.70866141732283472" right="0.70866141732283472" top="0.74803149606299213" bottom="0.74803149606299213" header="0.31496062992125984" footer="0.31496062992125984"/>
  <pageSetup paperSize="9" scale="57" fitToHeight="0" orientation="portrait" r:id="rId2"/>
  <headerFooter scaleWithDoc="0">
    <oddFooter>&amp;L&amp;9Dexus 2023 Sustainability Data Pack</oddFooter>
  </headerFooter>
  <rowBreaks count="1" manualBreakCount="1">
    <brk id="59" max="8" man="1"/>
  </rowBreaks>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8A6B7-8968-4ECF-8FBC-12AE3AF5DEE1}">
  <sheetPr codeName="Sheet26">
    <tabColor theme="9"/>
    <pageSetUpPr fitToPage="1"/>
  </sheetPr>
  <dimension ref="A1:H34"/>
  <sheetViews>
    <sheetView showGridLines="0" workbookViewId="0"/>
  </sheetViews>
  <sheetFormatPr defaultRowHeight="14.25" x14ac:dyDescent="0.2"/>
  <cols>
    <col min="1" max="1" width="40.25" customWidth="1"/>
    <col min="2" max="8" width="12" style="27" customWidth="1"/>
  </cols>
  <sheetData>
    <row r="1" spans="1:8" x14ac:dyDescent="0.2">
      <c r="A1" s="314" t="s">
        <v>20</v>
      </c>
      <c r="B1" s="661"/>
    </row>
    <row r="4" spans="1:8" ht="20.25" thickBot="1" x14ac:dyDescent="0.35">
      <c r="A4" s="746" t="s">
        <v>1437</v>
      </c>
      <c r="B4" s="746"/>
      <c r="C4" s="746"/>
      <c r="D4" s="746"/>
    </row>
    <row r="5" spans="1:8" ht="15" thickTop="1" x14ac:dyDescent="0.2"/>
    <row r="6" spans="1:8" ht="17.25" customHeight="1" x14ac:dyDescent="0.25">
      <c r="A6" s="52" t="s">
        <v>618</v>
      </c>
      <c r="B6" s="154"/>
      <c r="C6" s="154"/>
      <c r="D6" s="154"/>
      <c r="E6" s="154"/>
      <c r="F6" s="154"/>
      <c r="G6" s="154"/>
      <c r="H6" s="154"/>
    </row>
    <row r="7" spans="1:8" ht="15" x14ac:dyDescent="0.25">
      <c r="A7" s="37"/>
      <c r="B7" s="154"/>
      <c r="C7" s="154"/>
      <c r="D7" s="154"/>
      <c r="E7" s="154"/>
      <c r="F7" s="154"/>
      <c r="G7" s="154"/>
      <c r="H7" s="154"/>
    </row>
    <row r="8" spans="1:8" ht="18.75" customHeight="1" x14ac:dyDescent="0.2">
      <c r="A8" s="242" t="s">
        <v>808</v>
      </c>
      <c r="B8" s="281" t="s">
        <v>809</v>
      </c>
      <c r="C8" s="281" t="s">
        <v>662</v>
      </c>
      <c r="D8" s="281" t="s">
        <v>663</v>
      </c>
      <c r="E8" s="281" t="s">
        <v>664</v>
      </c>
      <c r="F8" s="281" t="s">
        <v>665</v>
      </c>
      <c r="G8" s="281" t="s">
        <v>666</v>
      </c>
      <c r="H8" s="281" t="s">
        <v>28</v>
      </c>
    </row>
    <row r="9" spans="1:8" ht="19.5" customHeight="1" x14ac:dyDescent="0.2">
      <c r="A9" s="265" t="s">
        <v>810</v>
      </c>
      <c r="B9" s="282"/>
      <c r="C9" s="282"/>
      <c r="D9" s="282"/>
      <c r="E9" s="282"/>
      <c r="F9" s="282"/>
      <c r="G9" s="282"/>
      <c r="H9" s="282"/>
    </row>
    <row r="10" spans="1:8" x14ac:dyDescent="0.2">
      <c r="A10" s="257" t="s">
        <v>811</v>
      </c>
      <c r="B10" s="277" t="s">
        <v>812</v>
      </c>
      <c r="C10" s="277" t="s">
        <v>740</v>
      </c>
      <c r="D10" s="277" t="s">
        <v>813</v>
      </c>
      <c r="E10" s="277" t="s">
        <v>813</v>
      </c>
      <c r="F10" s="277" t="s">
        <v>741</v>
      </c>
      <c r="G10" s="277" t="s">
        <v>814</v>
      </c>
      <c r="H10" s="277">
        <v>4.9000000000000004</v>
      </c>
    </row>
    <row r="11" spans="1:8" x14ac:dyDescent="0.2">
      <c r="A11" s="258" t="s">
        <v>815</v>
      </c>
      <c r="B11" s="278" t="s">
        <v>816</v>
      </c>
      <c r="C11" s="278" t="s">
        <v>817</v>
      </c>
      <c r="D11" s="278" t="s">
        <v>812</v>
      </c>
      <c r="E11" s="278" t="s">
        <v>812</v>
      </c>
      <c r="F11" s="278" t="s">
        <v>813</v>
      </c>
      <c r="G11" s="278" t="s">
        <v>813</v>
      </c>
      <c r="H11" s="278">
        <v>4.9000000000000004</v>
      </c>
    </row>
    <row r="12" spans="1:8" x14ac:dyDescent="0.2">
      <c r="A12" s="258" t="s">
        <v>818</v>
      </c>
      <c r="B12" s="278" t="s">
        <v>819</v>
      </c>
      <c r="C12" s="278" t="s">
        <v>819</v>
      </c>
      <c r="D12" s="278" t="s">
        <v>820</v>
      </c>
      <c r="E12" s="278" t="s">
        <v>821</v>
      </c>
      <c r="F12" s="278" t="s">
        <v>822</v>
      </c>
      <c r="G12" s="278" t="s">
        <v>817</v>
      </c>
      <c r="H12" s="278">
        <v>4.5</v>
      </c>
    </row>
    <row r="13" spans="1:8" x14ac:dyDescent="0.2">
      <c r="A13" s="258" t="s">
        <v>823</v>
      </c>
      <c r="B13" s="278" t="s">
        <v>824</v>
      </c>
      <c r="C13" s="278" t="s">
        <v>824</v>
      </c>
      <c r="D13" s="278" t="s">
        <v>824</v>
      </c>
      <c r="E13" s="278" t="s">
        <v>825</v>
      </c>
      <c r="F13" s="278" t="s">
        <v>825</v>
      </c>
      <c r="G13" s="278" t="s">
        <v>826</v>
      </c>
      <c r="H13" s="278">
        <v>3.3</v>
      </c>
    </row>
    <row r="14" spans="1:8" x14ac:dyDescent="0.2">
      <c r="A14" s="260" t="s">
        <v>827</v>
      </c>
      <c r="B14" s="280" t="s">
        <v>824</v>
      </c>
      <c r="C14" s="280" t="s">
        <v>824</v>
      </c>
      <c r="D14" s="280" t="s">
        <v>824</v>
      </c>
      <c r="E14" s="280" t="s">
        <v>828</v>
      </c>
      <c r="F14" s="280" t="s">
        <v>817</v>
      </c>
      <c r="G14" s="280" t="s">
        <v>740</v>
      </c>
      <c r="H14" s="280">
        <v>4.8</v>
      </c>
    </row>
    <row r="15" spans="1:8" x14ac:dyDescent="0.2">
      <c r="A15" s="126"/>
      <c r="B15" s="155"/>
      <c r="C15" s="155"/>
      <c r="D15" s="155"/>
      <c r="E15" s="155"/>
      <c r="F15" s="155"/>
      <c r="G15" s="155"/>
      <c r="H15" s="155"/>
    </row>
    <row r="16" spans="1:8" x14ac:dyDescent="0.2">
      <c r="A16" s="126"/>
      <c r="B16" s="155"/>
      <c r="C16" s="155"/>
      <c r="D16" s="155"/>
      <c r="E16" s="155"/>
      <c r="F16" s="155"/>
      <c r="G16" s="155"/>
      <c r="H16" s="155"/>
    </row>
    <row r="17" spans="1:8" ht="15" customHeight="1" x14ac:dyDescent="0.2">
      <c r="A17" s="265" t="s">
        <v>829</v>
      </c>
      <c r="B17" s="282"/>
      <c r="C17" s="282"/>
      <c r="D17" s="282"/>
      <c r="E17" s="282"/>
      <c r="F17" s="282"/>
      <c r="G17" s="282"/>
      <c r="H17" s="282"/>
    </row>
    <row r="18" spans="1:8" ht="19.5" customHeight="1" x14ac:dyDescent="0.2">
      <c r="A18" s="257" t="s">
        <v>811</v>
      </c>
      <c r="B18" s="277" t="s">
        <v>820</v>
      </c>
      <c r="C18" s="277" t="s">
        <v>830</v>
      </c>
      <c r="D18" s="277" t="s">
        <v>831</v>
      </c>
      <c r="E18" s="277" t="s">
        <v>828</v>
      </c>
      <c r="F18" s="277" t="s">
        <v>832</v>
      </c>
      <c r="G18" s="277" t="s">
        <v>816</v>
      </c>
      <c r="H18" s="277">
        <v>4.5999999999999996</v>
      </c>
    </row>
    <row r="19" spans="1:8" x14ac:dyDescent="0.2">
      <c r="A19" s="258" t="s">
        <v>815</v>
      </c>
      <c r="B19" s="278" t="s">
        <v>820</v>
      </c>
      <c r="C19" s="278" t="s">
        <v>830</v>
      </c>
      <c r="D19" s="278" t="s">
        <v>831</v>
      </c>
      <c r="E19" s="278" t="s">
        <v>828</v>
      </c>
      <c r="F19" s="278" t="s">
        <v>832</v>
      </c>
      <c r="G19" s="278" t="s">
        <v>816</v>
      </c>
      <c r="H19" s="278">
        <v>4.5999999999999996</v>
      </c>
    </row>
    <row r="20" spans="1:8" x14ac:dyDescent="0.2">
      <c r="A20" s="260" t="s">
        <v>818</v>
      </c>
      <c r="B20" s="280" t="s">
        <v>825</v>
      </c>
      <c r="C20" s="280" t="s">
        <v>820</v>
      </c>
      <c r="D20" s="280" t="s">
        <v>820</v>
      </c>
      <c r="E20" s="280" t="s">
        <v>819</v>
      </c>
      <c r="F20" s="280" t="s">
        <v>819</v>
      </c>
      <c r="G20" s="280" t="s">
        <v>831</v>
      </c>
      <c r="H20" s="280">
        <v>3.5</v>
      </c>
    </row>
    <row r="21" spans="1:8" x14ac:dyDescent="0.2">
      <c r="A21" s="126"/>
      <c r="B21" s="155"/>
      <c r="C21" s="155"/>
      <c r="D21" s="155"/>
      <c r="E21" s="155"/>
      <c r="F21" s="155"/>
      <c r="G21" s="155"/>
      <c r="H21" s="155"/>
    </row>
    <row r="22" spans="1:8" x14ac:dyDescent="0.2">
      <c r="A22" s="126"/>
      <c r="B22" s="155"/>
      <c r="C22" s="155"/>
      <c r="D22" s="155"/>
      <c r="E22" s="155"/>
      <c r="F22" s="155"/>
      <c r="G22" s="155"/>
      <c r="H22" s="155"/>
    </row>
    <row r="23" spans="1:8" ht="15" x14ac:dyDescent="0.25">
      <c r="A23" s="448" t="s">
        <v>1353</v>
      </c>
      <c r="B23" s="155"/>
      <c r="C23" s="155"/>
      <c r="D23" s="155"/>
      <c r="E23" s="155"/>
      <c r="F23" s="155"/>
      <c r="G23" s="155"/>
      <c r="H23" s="155"/>
    </row>
    <row r="24" spans="1:8" x14ac:dyDescent="0.2">
      <c r="A24" s="126"/>
      <c r="B24" s="155"/>
      <c r="C24" s="155"/>
      <c r="D24" s="155"/>
      <c r="E24" s="155"/>
      <c r="F24" s="155"/>
      <c r="G24" s="155"/>
      <c r="H24" s="155"/>
    </row>
    <row r="25" spans="1:8" ht="19.5" customHeight="1" x14ac:dyDescent="0.2">
      <c r="A25" s="242" t="s">
        <v>1354</v>
      </c>
      <c r="B25" s="281" t="s">
        <v>809</v>
      </c>
      <c r="C25" s="281" t="s">
        <v>662</v>
      </c>
      <c r="D25" s="281" t="s">
        <v>663</v>
      </c>
      <c r="E25" s="281" t="s">
        <v>664</v>
      </c>
      <c r="F25" s="281" t="s">
        <v>665</v>
      </c>
      <c r="G25" s="281" t="s">
        <v>666</v>
      </c>
      <c r="H25" s="281" t="s">
        <v>28</v>
      </c>
    </row>
    <row r="26" spans="1:8" x14ac:dyDescent="0.2">
      <c r="A26" s="257" t="s">
        <v>833</v>
      </c>
      <c r="B26" s="277">
        <v>2</v>
      </c>
      <c r="C26" s="277">
        <v>2</v>
      </c>
      <c r="D26" s="277">
        <v>2</v>
      </c>
      <c r="E26" s="277">
        <v>4</v>
      </c>
      <c r="F26" s="277">
        <v>4</v>
      </c>
      <c r="G26" s="277">
        <v>4</v>
      </c>
      <c r="H26" s="277">
        <v>4</v>
      </c>
    </row>
    <row r="27" spans="1:8" x14ac:dyDescent="0.2">
      <c r="A27" s="258" t="s">
        <v>689</v>
      </c>
      <c r="B27" s="278">
        <v>2</v>
      </c>
      <c r="C27" s="278">
        <v>2</v>
      </c>
      <c r="D27" s="278">
        <v>2</v>
      </c>
      <c r="E27" s="278">
        <v>5</v>
      </c>
      <c r="F27" s="278">
        <v>5</v>
      </c>
      <c r="G27" s="278">
        <v>5</v>
      </c>
      <c r="H27" s="278">
        <v>5</v>
      </c>
    </row>
    <row r="28" spans="1:8" x14ac:dyDescent="0.2">
      <c r="A28" s="258" t="s">
        <v>690</v>
      </c>
      <c r="B28" s="278">
        <v>1</v>
      </c>
      <c r="C28" s="278">
        <v>1</v>
      </c>
      <c r="D28" s="278">
        <v>1</v>
      </c>
      <c r="E28" s="278">
        <v>3</v>
      </c>
      <c r="F28" s="278">
        <v>3</v>
      </c>
      <c r="G28" s="278">
        <v>3</v>
      </c>
      <c r="H28" s="278">
        <v>3</v>
      </c>
    </row>
    <row r="29" spans="1:8" x14ac:dyDescent="0.2">
      <c r="A29" s="541" t="s">
        <v>1450</v>
      </c>
      <c r="B29" s="618" t="s">
        <v>834</v>
      </c>
      <c r="C29" s="618" t="s">
        <v>834</v>
      </c>
      <c r="D29" s="618" t="s">
        <v>834</v>
      </c>
      <c r="E29" s="619" t="s">
        <v>41</v>
      </c>
      <c r="F29" s="619">
        <v>3</v>
      </c>
      <c r="G29" s="278">
        <v>2</v>
      </c>
      <c r="H29" s="278">
        <v>3</v>
      </c>
    </row>
    <row r="30" spans="1:8" x14ac:dyDescent="0.2">
      <c r="A30" s="260" t="s">
        <v>692</v>
      </c>
      <c r="B30" s="279" t="s">
        <v>834</v>
      </c>
      <c r="C30" s="279" t="s">
        <v>834</v>
      </c>
      <c r="D30" s="280">
        <v>2</v>
      </c>
      <c r="E30" s="280">
        <v>2</v>
      </c>
      <c r="F30" s="280">
        <v>3</v>
      </c>
      <c r="G30" s="280">
        <v>3</v>
      </c>
      <c r="H30" s="280">
        <v>2</v>
      </c>
    </row>
    <row r="31" spans="1:8" x14ac:dyDescent="0.2">
      <c r="A31" s="32"/>
      <c r="B31" s="156"/>
      <c r="C31" s="156"/>
      <c r="D31" s="156"/>
      <c r="E31" s="156"/>
      <c r="F31" s="156"/>
      <c r="G31" s="156"/>
      <c r="H31" s="156"/>
    </row>
    <row r="32" spans="1:8" x14ac:dyDescent="0.2">
      <c r="A32" s="6" t="s">
        <v>835</v>
      </c>
      <c r="B32" s="156"/>
      <c r="C32" s="156"/>
      <c r="D32" s="156"/>
      <c r="E32" s="156"/>
      <c r="F32" s="156"/>
      <c r="G32" s="156"/>
      <c r="H32" s="156"/>
    </row>
    <row r="33" spans="1:8" x14ac:dyDescent="0.2">
      <c r="A33" s="6" t="s">
        <v>836</v>
      </c>
      <c r="B33" s="156"/>
      <c r="C33" s="156"/>
      <c r="D33" s="156"/>
      <c r="E33" s="156"/>
      <c r="F33" s="156"/>
      <c r="G33" s="156"/>
      <c r="H33" s="156"/>
    </row>
    <row r="34" spans="1:8" x14ac:dyDescent="0.2">
      <c r="A34" s="6" t="s">
        <v>837</v>
      </c>
      <c r="B34" s="156"/>
      <c r="C34" s="156"/>
      <c r="D34" s="156"/>
      <c r="E34" s="156"/>
      <c r="F34" s="156"/>
      <c r="G34" s="156"/>
      <c r="H34" s="156"/>
    </row>
  </sheetData>
  <sheetProtection algorithmName="SHA-512" hashValue="QVvfXLfJr3tRLXMIMNLz633QFMhEj6w+ylJWdtodWKw0H4OnXsQ9WNZk8iwgE4WIQNuEJPAlzVVIErD5M2nuxg==" saltValue="QyqQ5OnfjsU+dZjs/aanpw==" spinCount="100000" sheet="1" objects="1" scenarios="1"/>
  <mergeCells count="1">
    <mergeCell ref="A4:D4"/>
  </mergeCells>
  <hyperlinks>
    <hyperlink ref="A1" r:id="rId1" location="Introduction!A1" display="&lt; Index" xr:uid="{F15BF556-8936-40D0-A006-7256C2C72E5C}"/>
  </hyperlinks>
  <pageMargins left="0.70866141732283472" right="0.70866141732283472" top="0.74803149606299213" bottom="0.74803149606299213" header="0.31496062992125984" footer="0.31496062992125984"/>
  <pageSetup paperSize="9" scale="64" orientation="portrait" r:id="rId2"/>
  <headerFooter scaleWithDoc="0">
    <oddFooter>&amp;L&amp;9Dexus 2023 Sustainability Data Pack</oddFoot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B8008-22FE-47B3-89BF-8FA198EC8242}">
  <sheetPr codeName="Sheet27">
    <tabColor theme="9"/>
    <pageSetUpPr fitToPage="1"/>
  </sheetPr>
  <dimension ref="A1:I48"/>
  <sheetViews>
    <sheetView showGridLines="0" workbookViewId="0"/>
  </sheetViews>
  <sheetFormatPr defaultRowHeight="14.25" x14ac:dyDescent="0.2"/>
  <cols>
    <col min="1" max="1" width="46.625" customWidth="1"/>
    <col min="2" max="8" width="12" style="150" customWidth="1"/>
  </cols>
  <sheetData>
    <row r="1" spans="1:9" x14ac:dyDescent="0.2">
      <c r="A1" s="314" t="s">
        <v>20</v>
      </c>
      <c r="B1" s="660"/>
    </row>
    <row r="2" spans="1:9" ht="14.25" customHeight="1" x14ac:dyDescent="0.2">
      <c r="A2" s="24"/>
      <c r="B2" s="151"/>
      <c r="C2" s="151"/>
      <c r="D2" s="151"/>
      <c r="E2" s="151"/>
      <c r="F2" s="151"/>
      <c r="G2" s="151"/>
      <c r="H2" s="151"/>
      <c r="I2" s="10"/>
    </row>
    <row r="3" spans="1:9" ht="14.25" customHeight="1" x14ac:dyDescent="0.2">
      <c r="A3" s="24"/>
      <c r="B3" s="151"/>
      <c r="C3" s="151"/>
      <c r="D3" s="151"/>
      <c r="E3" s="151"/>
      <c r="F3" s="151"/>
      <c r="G3" s="151"/>
      <c r="H3" s="151"/>
      <c r="I3" s="10"/>
    </row>
    <row r="4" spans="1:9" ht="20.25" thickBot="1" x14ac:dyDescent="0.35">
      <c r="A4" s="122" t="s">
        <v>838</v>
      </c>
      <c r="B4" s="151"/>
      <c r="C4" s="151"/>
      <c r="D4" s="151"/>
      <c r="E4" s="151"/>
      <c r="F4" s="151"/>
      <c r="G4" s="151"/>
      <c r="H4" s="151"/>
      <c r="I4" s="10"/>
    </row>
    <row r="5" spans="1:9" ht="15.75" thickTop="1" x14ac:dyDescent="0.2">
      <c r="A5" s="123"/>
      <c r="B5" s="151"/>
      <c r="C5" s="151"/>
      <c r="D5" s="151"/>
      <c r="E5" s="151"/>
      <c r="F5" s="151"/>
      <c r="G5" s="151"/>
      <c r="H5" s="151"/>
      <c r="I5" s="10"/>
    </row>
    <row r="6" spans="1:9" ht="16.5" x14ac:dyDescent="0.3">
      <c r="A6" s="39" t="s">
        <v>839</v>
      </c>
      <c r="B6" s="151"/>
      <c r="C6" s="151"/>
      <c r="D6" s="151"/>
      <c r="E6" s="151"/>
      <c r="F6" s="151"/>
      <c r="G6" s="151"/>
      <c r="H6" s="151"/>
      <c r="I6" s="10"/>
    </row>
    <row r="7" spans="1:9" ht="30" customHeight="1" x14ac:dyDescent="0.2">
      <c r="A7" s="747" t="s">
        <v>1336</v>
      </c>
      <c r="B7" s="747"/>
      <c r="C7" s="747"/>
      <c r="D7" s="747"/>
      <c r="E7" s="747"/>
      <c r="F7" s="747"/>
      <c r="G7" s="747"/>
      <c r="H7" s="747"/>
      <c r="I7" s="32"/>
    </row>
    <row r="8" spans="1:9" x14ac:dyDescent="0.2">
      <c r="A8" s="31"/>
      <c r="B8" s="152"/>
      <c r="C8" s="152"/>
      <c r="D8" s="152"/>
      <c r="E8" s="152"/>
      <c r="F8" s="152"/>
      <c r="G8" s="152"/>
      <c r="H8" s="152"/>
      <c r="I8" s="32"/>
    </row>
    <row r="9" spans="1:9" ht="19.5" customHeight="1" x14ac:dyDescent="0.2">
      <c r="A9" s="242" t="s">
        <v>840</v>
      </c>
      <c r="B9" s="243" t="s">
        <v>662</v>
      </c>
      <c r="C9" s="243" t="s">
        <v>663</v>
      </c>
      <c r="D9" s="243" t="s">
        <v>664</v>
      </c>
      <c r="E9" s="243" t="s">
        <v>665</v>
      </c>
      <c r="F9" s="243" t="s">
        <v>666</v>
      </c>
      <c r="G9" s="243" t="s">
        <v>28</v>
      </c>
      <c r="H9" s="506"/>
      <c r="I9" s="32"/>
    </row>
    <row r="10" spans="1:9" ht="19.5" customHeight="1" x14ac:dyDescent="0.2">
      <c r="A10" s="257" t="s">
        <v>841</v>
      </c>
      <c r="B10" s="338">
        <v>146359.9242855277</v>
      </c>
      <c r="C10" s="338">
        <v>137776.94344240928</v>
      </c>
      <c r="D10" s="338">
        <v>125231.63590014452</v>
      </c>
      <c r="E10" s="338">
        <v>101147.2609274876</v>
      </c>
      <c r="F10" s="338">
        <v>12924.438593911424</v>
      </c>
      <c r="G10" s="338">
        <v>12346.222693234256</v>
      </c>
      <c r="H10" s="506"/>
      <c r="I10" s="32"/>
    </row>
    <row r="11" spans="1:9" ht="19.5" customHeight="1" x14ac:dyDescent="0.2">
      <c r="A11" s="258" t="s">
        <v>842</v>
      </c>
      <c r="B11" s="291">
        <v>37591.305213620115</v>
      </c>
      <c r="C11" s="291">
        <v>34041.63097619568</v>
      </c>
      <c r="D11" s="291">
        <v>27099.656914527066</v>
      </c>
      <c r="E11" s="291">
        <v>20518.112447378644</v>
      </c>
      <c r="F11" s="291">
        <v>11992.282084044778</v>
      </c>
      <c r="G11" s="291">
        <v>18463.842114498533</v>
      </c>
      <c r="H11" s="506"/>
      <c r="I11" s="32"/>
    </row>
    <row r="12" spans="1:9" ht="19.5" customHeight="1" x14ac:dyDescent="0.2">
      <c r="A12" s="258" t="s">
        <v>1468</v>
      </c>
      <c r="B12" s="291">
        <v>0</v>
      </c>
      <c r="C12" s="291">
        <v>0</v>
      </c>
      <c r="D12" s="291">
        <v>-4999.9988999999996</v>
      </c>
      <c r="E12" s="291">
        <v>-5801.0020000000004</v>
      </c>
      <c r="F12" s="291">
        <v>-24916.720677956204</v>
      </c>
      <c r="G12" s="291">
        <v>-30810.06480773279</v>
      </c>
      <c r="H12" s="506"/>
      <c r="I12" s="32"/>
    </row>
    <row r="13" spans="1:9" ht="19.5" customHeight="1" x14ac:dyDescent="0.2">
      <c r="A13" s="247" t="s">
        <v>843</v>
      </c>
      <c r="B13" s="301">
        <v>183951.2294991478</v>
      </c>
      <c r="C13" s="301">
        <v>171818.57441860493</v>
      </c>
      <c r="D13" s="301">
        <v>147331.29391467158</v>
      </c>
      <c r="E13" s="301">
        <v>115864.37137486626</v>
      </c>
      <c r="F13" s="301">
        <v>0</v>
      </c>
      <c r="G13" s="301">
        <v>0</v>
      </c>
      <c r="H13" s="506"/>
      <c r="I13" s="32"/>
    </row>
    <row r="14" spans="1:9" x14ac:dyDescent="0.2">
      <c r="A14" s="126" t="s">
        <v>755</v>
      </c>
      <c r="B14" s="141"/>
      <c r="C14" s="141"/>
      <c r="D14" s="141"/>
      <c r="E14" s="141"/>
      <c r="F14" s="141"/>
      <c r="G14" s="141"/>
      <c r="H14" s="141"/>
      <c r="I14" s="32"/>
    </row>
    <row r="15" spans="1:9" x14ac:dyDescent="0.2">
      <c r="A15" s="126"/>
      <c r="B15" s="141"/>
      <c r="C15" s="141"/>
      <c r="D15" s="141"/>
      <c r="E15" s="141"/>
      <c r="F15" s="141"/>
      <c r="G15" s="141"/>
      <c r="H15" s="141"/>
      <c r="I15" s="32"/>
    </row>
    <row r="16" spans="1:9" ht="15" x14ac:dyDescent="0.25">
      <c r="A16" s="39" t="s">
        <v>844</v>
      </c>
      <c r="B16" s="141"/>
      <c r="C16" s="141"/>
      <c r="D16" s="141"/>
      <c r="E16" s="141"/>
      <c r="F16" s="141"/>
      <c r="G16" s="141"/>
      <c r="H16" s="141"/>
      <c r="I16" s="32"/>
    </row>
    <row r="17" spans="1:9" ht="39.950000000000003" customHeight="1" x14ac:dyDescent="0.2">
      <c r="A17" s="747" t="s">
        <v>1337</v>
      </c>
      <c r="B17" s="747"/>
      <c r="C17" s="747"/>
      <c r="D17" s="747"/>
      <c r="E17" s="747"/>
      <c r="F17" s="747"/>
      <c r="G17" s="747"/>
      <c r="H17" s="747"/>
      <c r="I17" s="32"/>
    </row>
    <row r="18" spans="1:9" x14ac:dyDescent="0.2">
      <c r="A18" s="126"/>
      <c r="B18" s="141"/>
      <c r="C18" s="141"/>
      <c r="D18" s="141"/>
      <c r="E18" s="141"/>
      <c r="F18" s="141"/>
      <c r="G18" s="141"/>
      <c r="H18" s="141"/>
      <c r="I18" s="32"/>
    </row>
    <row r="19" spans="1:9" ht="19.5" customHeight="1" x14ac:dyDescent="0.2">
      <c r="A19" s="242" t="s">
        <v>844</v>
      </c>
      <c r="B19" s="243" t="s">
        <v>662</v>
      </c>
      <c r="C19" s="243" t="s">
        <v>663</v>
      </c>
      <c r="D19" s="243" t="s">
        <v>664</v>
      </c>
      <c r="E19" s="243" t="s">
        <v>665</v>
      </c>
      <c r="F19" s="243" t="s">
        <v>666</v>
      </c>
      <c r="G19" s="243" t="s">
        <v>28</v>
      </c>
      <c r="H19" s="243" t="s">
        <v>845</v>
      </c>
      <c r="I19" s="32"/>
    </row>
    <row r="20" spans="1:9" ht="19.5" customHeight="1" x14ac:dyDescent="0.2">
      <c r="A20" s="257" t="s">
        <v>846</v>
      </c>
      <c r="B20" s="338">
        <v>18942.560234569501</v>
      </c>
      <c r="C20" s="338">
        <v>17742.450142770289</v>
      </c>
      <c r="D20" s="338">
        <v>17298.474943307436</v>
      </c>
      <c r="E20" s="338">
        <v>15743.529554960405</v>
      </c>
      <c r="F20" s="338">
        <v>12924.438593911433</v>
      </c>
      <c r="G20" s="338">
        <v>12346.222693234258</v>
      </c>
      <c r="H20" s="285"/>
      <c r="I20" s="32"/>
    </row>
    <row r="21" spans="1:9" ht="19.5" customHeight="1" x14ac:dyDescent="0.2">
      <c r="A21" s="258" t="s">
        <v>847</v>
      </c>
      <c r="B21" s="291">
        <v>127417.3640509582</v>
      </c>
      <c r="C21" s="291">
        <v>120034.49329963897</v>
      </c>
      <c r="D21" s="291">
        <v>107933.16095683709</v>
      </c>
      <c r="E21" s="291">
        <v>85403.731372527196</v>
      </c>
      <c r="F21" s="291">
        <v>3.5527136788005009E-15</v>
      </c>
      <c r="G21" s="512">
        <v>0</v>
      </c>
      <c r="H21" s="259"/>
      <c r="I21" s="32"/>
    </row>
    <row r="22" spans="1:9" ht="19.5" customHeight="1" x14ac:dyDescent="0.2">
      <c r="A22" s="245" t="s">
        <v>1335</v>
      </c>
      <c r="B22" s="303">
        <v>146359.9242855277</v>
      </c>
      <c r="C22" s="303">
        <v>137776.94344240925</v>
      </c>
      <c r="D22" s="303">
        <v>125231.63590014452</v>
      </c>
      <c r="E22" s="303">
        <v>101147.2609274876</v>
      </c>
      <c r="F22" s="303">
        <v>12924.438593911433</v>
      </c>
      <c r="G22" s="515">
        <v>12346.222693234258</v>
      </c>
      <c r="H22" s="251" t="s">
        <v>848</v>
      </c>
      <c r="I22" s="32"/>
    </row>
    <row r="23" spans="1:9" ht="19.5" customHeight="1" x14ac:dyDescent="0.2">
      <c r="A23" s="260" t="s">
        <v>849</v>
      </c>
      <c r="B23" s="513">
        <v>2813766.9805623624</v>
      </c>
      <c r="C23" s="513">
        <v>2856294.4866666673</v>
      </c>
      <c r="D23" s="513">
        <v>2954079.4997852463</v>
      </c>
      <c r="E23" s="513">
        <v>2988337.9135750006</v>
      </c>
      <c r="F23" s="513">
        <v>3354037.6041666665</v>
      </c>
      <c r="G23" s="514">
        <v>3365628.3200000003</v>
      </c>
      <c r="H23" s="283"/>
      <c r="I23" s="32"/>
    </row>
    <row r="24" spans="1:9" x14ac:dyDescent="0.2">
      <c r="A24" s="126" t="s">
        <v>755</v>
      </c>
      <c r="B24" s="141"/>
      <c r="C24" s="141"/>
      <c r="D24" s="141"/>
      <c r="E24" s="141"/>
      <c r="F24" s="141"/>
      <c r="G24" s="141"/>
      <c r="H24" s="141"/>
      <c r="I24" s="32"/>
    </row>
    <row r="25" spans="1:9" ht="15.75" customHeight="1" x14ac:dyDescent="0.25">
      <c r="A25" s="293" t="s">
        <v>850</v>
      </c>
      <c r="B25" s="141"/>
      <c r="C25" s="141"/>
      <c r="D25" s="141"/>
      <c r="E25" s="141"/>
      <c r="F25" s="141"/>
      <c r="G25" s="141"/>
      <c r="H25" s="141"/>
      <c r="I25" s="32"/>
    </row>
    <row r="26" spans="1:9" ht="33.75" customHeight="1" x14ac:dyDescent="0.2">
      <c r="A26" s="747" t="s">
        <v>1484</v>
      </c>
      <c r="B26" s="747"/>
      <c r="C26" s="747"/>
      <c r="D26" s="747"/>
      <c r="E26" s="747"/>
      <c r="F26" s="747"/>
      <c r="G26" s="747"/>
      <c r="H26" s="747"/>
      <c r="I26" s="32"/>
    </row>
    <row r="27" spans="1:9" ht="15" customHeight="1" x14ac:dyDescent="0.2">
      <c r="A27" s="127"/>
      <c r="B27" s="141"/>
      <c r="C27" s="141"/>
      <c r="D27" s="141"/>
      <c r="E27" s="141"/>
      <c r="F27" s="141"/>
      <c r="G27" s="141"/>
      <c r="H27" s="141"/>
      <c r="I27" s="32"/>
    </row>
    <row r="28" spans="1:9" ht="19.5" customHeight="1" x14ac:dyDescent="0.2">
      <c r="A28" s="507" t="s">
        <v>851</v>
      </c>
      <c r="B28" s="508" t="s">
        <v>662</v>
      </c>
      <c r="C28" s="508" t="s">
        <v>663</v>
      </c>
      <c r="D28" s="508" t="s">
        <v>664</v>
      </c>
      <c r="E28" s="508" t="s">
        <v>665</v>
      </c>
      <c r="F28" s="508" t="s">
        <v>666</v>
      </c>
      <c r="G28" s="508" t="s">
        <v>28</v>
      </c>
      <c r="H28" s="508" t="s">
        <v>845</v>
      </c>
      <c r="I28" s="32"/>
    </row>
    <row r="29" spans="1:9" ht="19.5" customHeight="1" x14ac:dyDescent="0.2">
      <c r="A29" s="616" t="s">
        <v>852</v>
      </c>
      <c r="B29" s="617">
        <v>0.17806786898420024</v>
      </c>
      <c r="C29" s="617">
        <v>0.22205927974407974</v>
      </c>
      <c r="D29" s="617">
        <v>0.25777496801279909</v>
      </c>
      <c r="E29" s="617">
        <v>0.30098754566715602</v>
      </c>
      <c r="F29" s="617">
        <v>1.0000000000000002</v>
      </c>
      <c r="G29" s="510">
        <v>1</v>
      </c>
      <c r="H29" s="509" t="s">
        <v>853</v>
      </c>
      <c r="I29" s="32"/>
    </row>
    <row r="30" spans="1:9" x14ac:dyDescent="0.2">
      <c r="A30" s="223" t="s">
        <v>755</v>
      </c>
      <c r="B30" s="506"/>
      <c r="C30" s="506"/>
      <c r="D30" s="506"/>
      <c r="E30" s="506"/>
      <c r="F30" s="506"/>
      <c r="G30" s="506"/>
      <c r="H30" s="506"/>
      <c r="I30" s="32"/>
    </row>
    <row r="31" spans="1:9" x14ac:dyDescent="0.2">
      <c r="A31" s="223"/>
      <c r="B31" s="506"/>
      <c r="C31" s="506"/>
      <c r="D31" s="506"/>
      <c r="E31" s="506"/>
      <c r="F31" s="506"/>
      <c r="G31" s="506"/>
      <c r="H31" s="506"/>
      <c r="I31" s="32"/>
    </row>
    <row r="32" spans="1:9" ht="15" x14ac:dyDescent="0.25">
      <c r="A32" s="166" t="s">
        <v>1339</v>
      </c>
      <c r="B32" s="141"/>
      <c r="C32" s="141"/>
      <c r="D32" s="141"/>
      <c r="E32" s="141"/>
      <c r="F32" s="141"/>
      <c r="G32" s="141"/>
      <c r="H32" s="141"/>
      <c r="I32" s="32"/>
    </row>
    <row r="33" spans="1:9" ht="39.950000000000003" customHeight="1" x14ac:dyDescent="0.2">
      <c r="A33" s="747" t="s">
        <v>854</v>
      </c>
      <c r="B33" s="747"/>
      <c r="C33" s="747"/>
      <c r="D33" s="747"/>
      <c r="E33" s="747"/>
      <c r="F33" s="747"/>
      <c r="G33" s="747"/>
      <c r="H33" s="747"/>
      <c r="I33" s="32"/>
    </row>
    <row r="34" spans="1:9" ht="15" customHeight="1" x14ac:dyDescent="0.2">
      <c r="A34" s="126"/>
      <c r="B34" s="141"/>
      <c r="C34" s="141"/>
      <c r="D34" s="141"/>
      <c r="E34" s="141"/>
      <c r="F34" s="141"/>
      <c r="G34" s="141"/>
      <c r="H34" s="141"/>
      <c r="I34" s="32"/>
    </row>
    <row r="35" spans="1:9" ht="19.5" customHeight="1" x14ac:dyDescent="0.2">
      <c r="A35" s="242" t="s">
        <v>855</v>
      </c>
      <c r="B35" s="243"/>
      <c r="C35" s="243" t="s">
        <v>663</v>
      </c>
      <c r="D35" s="243" t="s">
        <v>664</v>
      </c>
      <c r="E35" s="243" t="s">
        <v>665</v>
      </c>
      <c r="F35" s="243" t="s">
        <v>666</v>
      </c>
      <c r="G35" s="243" t="s">
        <v>28</v>
      </c>
      <c r="H35" s="243" t="s">
        <v>856</v>
      </c>
      <c r="I35" s="32"/>
    </row>
    <row r="36" spans="1:9" ht="19.5" customHeight="1" x14ac:dyDescent="0.2">
      <c r="A36" s="257" t="s">
        <v>857</v>
      </c>
      <c r="B36" s="285"/>
      <c r="C36" s="285" t="s">
        <v>834</v>
      </c>
      <c r="D36" s="285" t="s">
        <v>834</v>
      </c>
      <c r="E36" s="244" t="s">
        <v>817</v>
      </c>
      <c r="F36" s="244" t="s">
        <v>740</v>
      </c>
      <c r="G36" s="244">
        <v>4.8</v>
      </c>
      <c r="H36" s="244" t="s">
        <v>813</v>
      </c>
      <c r="I36" s="32"/>
    </row>
    <row r="37" spans="1:9" ht="19.5" customHeight="1" x14ac:dyDescent="0.2">
      <c r="A37" s="260" t="s">
        <v>858</v>
      </c>
      <c r="B37" s="283"/>
      <c r="C37" s="283" t="s">
        <v>834</v>
      </c>
      <c r="D37" s="283" t="s">
        <v>834</v>
      </c>
      <c r="E37" s="248" t="s">
        <v>859</v>
      </c>
      <c r="F37" s="248" t="s">
        <v>860</v>
      </c>
      <c r="G37" s="511">
        <v>0.84</v>
      </c>
      <c r="H37" s="248" t="s">
        <v>861</v>
      </c>
      <c r="I37" s="32"/>
    </row>
    <row r="38" spans="1:9" x14ac:dyDescent="0.2">
      <c r="A38" s="31" t="s">
        <v>755</v>
      </c>
      <c r="B38" s="152"/>
      <c r="C38" s="152"/>
      <c r="D38" s="152"/>
      <c r="E38" s="152"/>
      <c r="F38" s="152"/>
      <c r="G38" s="152"/>
      <c r="H38" s="152"/>
      <c r="I38" s="32"/>
    </row>
    <row r="39" spans="1:9" x14ac:dyDescent="0.2">
      <c r="A39" s="32"/>
      <c r="B39" s="152"/>
      <c r="C39" s="152"/>
      <c r="D39" s="152"/>
      <c r="E39" s="152"/>
      <c r="F39" s="152"/>
      <c r="G39" s="152"/>
      <c r="H39" s="152"/>
      <c r="I39" s="32"/>
    </row>
    <row r="40" spans="1:9" ht="15" x14ac:dyDescent="0.25">
      <c r="A40" s="166" t="s">
        <v>1338</v>
      </c>
      <c r="B40" s="141"/>
      <c r="C40" s="141"/>
      <c r="D40" s="141"/>
      <c r="E40" s="141"/>
      <c r="F40" s="141"/>
      <c r="G40" s="141"/>
      <c r="H40" s="141"/>
      <c r="I40" s="32"/>
    </row>
    <row r="41" spans="1:9" ht="30" customHeight="1" x14ac:dyDescent="0.2">
      <c r="A41" s="747" t="s">
        <v>1340</v>
      </c>
      <c r="B41" s="747"/>
      <c r="C41" s="747"/>
      <c r="D41" s="747"/>
      <c r="E41" s="747"/>
      <c r="F41" s="747"/>
      <c r="G41" s="747"/>
      <c r="H41" s="747"/>
      <c r="I41" s="32"/>
    </row>
    <row r="42" spans="1:9" ht="15" customHeight="1" x14ac:dyDescent="0.2">
      <c r="A42" s="126"/>
      <c r="B42" s="141"/>
      <c r="C42" s="141"/>
      <c r="D42" s="141"/>
      <c r="E42" s="141"/>
      <c r="F42" s="141"/>
      <c r="G42" s="141"/>
      <c r="H42" s="141"/>
      <c r="I42" s="32"/>
    </row>
    <row r="43" spans="1:9" ht="19.5" customHeight="1" x14ac:dyDescent="0.2">
      <c r="A43" s="242" t="s">
        <v>1341</v>
      </c>
      <c r="B43" s="243"/>
      <c r="C43" s="243" t="s">
        <v>663</v>
      </c>
      <c r="D43" s="243" t="s">
        <v>664</v>
      </c>
      <c r="E43" s="243" t="s">
        <v>665</v>
      </c>
      <c r="F43" s="243" t="s">
        <v>666</v>
      </c>
      <c r="G43" s="243" t="s">
        <v>28</v>
      </c>
      <c r="H43" s="243" t="s">
        <v>856</v>
      </c>
      <c r="I43" s="32"/>
    </row>
    <row r="44" spans="1:9" ht="19.5" customHeight="1" x14ac:dyDescent="0.2">
      <c r="A44" s="257" t="s">
        <v>857</v>
      </c>
      <c r="B44" s="285"/>
      <c r="C44" s="285" t="s">
        <v>834</v>
      </c>
      <c r="D44" s="285" t="s">
        <v>825</v>
      </c>
      <c r="E44" s="244" t="s">
        <v>825</v>
      </c>
      <c r="F44" s="244" t="s">
        <v>826</v>
      </c>
      <c r="G44" s="244">
        <v>3.3</v>
      </c>
      <c r="H44" s="464">
        <v>4</v>
      </c>
      <c r="I44" s="32"/>
    </row>
    <row r="45" spans="1:9" ht="19.5" customHeight="1" x14ac:dyDescent="0.2">
      <c r="A45" s="260" t="s">
        <v>858</v>
      </c>
      <c r="B45" s="283"/>
      <c r="C45" s="283" t="s">
        <v>834</v>
      </c>
      <c r="D45" s="283" t="s">
        <v>834</v>
      </c>
      <c r="E45" s="511">
        <v>0.7</v>
      </c>
      <c r="F45" s="511">
        <v>0.7</v>
      </c>
      <c r="G45" s="511">
        <v>0.79</v>
      </c>
      <c r="H45" s="248" t="s">
        <v>861</v>
      </c>
      <c r="I45" s="32"/>
    </row>
    <row r="46" spans="1:9" x14ac:dyDescent="0.2">
      <c r="A46" s="32"/>
      <c r="B46" s="152"/>
      <c r="C46" s="152"/>
      <c r="D46" s="152"/>
      <c r="E46" s="152"/>
      <c r="F46" s="152"/>
      <c r="G46" s="152"/>
      <c r="H46" s="152"/>
      <c r="I46" s="32"/>
    </row>
    <row r="47" spans="1:9" x14ac:dyDescent="0.2">
      <c r="A47" s="32"/>
      <c r="B47" s="152"/>
      <c r="C47" s="152"/>
      <c r="D47" s="152"/>
      <c r="E47" s="152"/>
      <c r="F47" s="152"/>
      <c r="G47" s="152"/>
      <c r="H47" s="152"/>
      <c r="I47" s="32"/>
    </row>
    <row r="48" spans="1:9" x14ac:dyDescent="0.2">
      <c r="A48" s="32"/>
      <c r="B48" s="152"/>
      <c r="C48" s="152"/>
      <c r="D48" s="152"/>
      <c r="E48" s="152"/>
      <c r="F48" s="152"/>
      <c r="G48" s="152"/>
      <c r="H48" s="152"/>
      <c r="I48" s="32"/>
    </row>
  </sheetData>
  <sheetProtection algorithmName="SHA-512" hashValue="kVGREx4lWLnqkqWPXEFUjksVhxcvxEZ0EL04iKj1MviKc1dKSXlwJK3mWSmcQ5Uwm8fAk6wwzlyJ33J+uHX/4g==" saltValue="W9zp+OplxVcH64nqffo44w==" spinCount="100000" sheet="1" objects="1" scenarios="1"/>
  <mergeCells count="5">
    <mergeCell ref="A33:H33"/>
    <mergeCell ref="A7:H7"/>
    <mergeCell ref="A17:H17"/>
    <mergeCell ref="A26:H26"/>
    <mergeCell ref="A41:H41"/>
  </mergeCells>
  <hyperlinks>
    <hyperlink ref="A1" location="Introduction!A1" display="&lt; Home" xr:uid="{CE69F812-CFD4-47B9-884A-84654DB87CF0}"/>
  </hyperlinks>
  <pageMargins left="0.70866141732283472" right="0.70866141732283472" top="0.74803149606299213" bottom="0.74803149606299213" header="0.31496062992125984" footer="0.31496062992125984"/>
  <pageSetup paperSize="9" scale="61" orientation="portrait" r:id="rId1"/>
  <headerFooter scaleWithDoc="0">
    <oddFooter>&amp;L&amp;9Dexus 2023 Sustainability Data Pack</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37619-C32C-4CCB-9EE0-13C650A7C696}">
  <sheetPr codeName="Sheet28">
    <tabColor theme="9" tint="-0.249977111117893"/>
    <pageSetUpPr fitToPage="1"/>
  </sheetPr>
  <dimension ref="A1:F29"/>
  <sheetViews>
    <sheetView showGridLines="0" workbookViewId="0"/>
  </sheetViews>
  <sheetFormatPr defaultRowHeight="14.25" x14ac:dyDescent="0.2"/>
  <sheetData>
    <row r="1" spans="1:2" x14ac:dyDescent="0.2">
      <c r="A1" s="314" t="s">
        <v>20</v>
      </c>
      <c r="B1" s="659"/>
    </row>
    <row r="29" spans="1:6" x14ac:dyDescent="0.2">
      <c r="A29" s="612"/>
      <c r="B29" s="612"/>
      <c r="C29" s="612"/>
      <c r="D29" s="612"/>
      <c r="E29" s="612"/>
      <c r="F29" s="612"/>
    </row>
  </sheetData>
  <sheetProtection algorithmName="SHA-512" hashValue="QxjdOAkmMAF/t9s2Vla5ZBBx+xtfVhhZw0GGGYzp82HHT4HhcDRuju9SAS7agwhWCPuV6jQzU6IugEdRuY1Klg==" saltValue="nfD16MuiEZBuQGdh8sioXA==" spinCount="100000" sheet="1" objects="1" scenarios="1"/>
  <hyperlinks>
    <hyperlink ref="A1" r:id="rId1" location="Introduction!A1" display="&lt; Index" xr:uid="{E6718445-F1F0-4DAF-8461-C837FC8AD2EB}"/>
  </hyperlinks>
  <pageMargins left="0.70866141732283472" right="0.70866141732283472" top="0.74803149606299213" bottom="0.74803149606299213" header="0.31496062992125984" footer="0.31496062992125984"/>
  <pageSetup paperSize="9" orientation="portrait" r:id="rId2"/>
  <headerFooter scaleWithDoc="0">
    <oddFooter>&amp;L&amp;9Dexus 2023 Sustainability Data Pack</oddFooter>
  </headerFooter>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888B3-7DBA-4C29-A583-E6ED86DDDCE0}">
  <sheetPr codeName="Sheet29">
    <tabColor theme="9"/>
    <pageSetUpPr fitToPage="1"/>
  </sheetPr>
  <dimension ref="A1:I118"/>
  <sheetViews>
    <sheetView showGridLines="0" zoomScaleNormal="100" workbookViewId="0"/>
  </sheetViews>
  <sheetFormatPr defaultRowHeight="14.25" x14ac:dyDescent="0.2"/>
  <cols>
    <col min="1" max="1" width="23.875" customWidth="1"/>
    <col min="2" max="2" width="31" customWidth="1"/>
    <col min="3" max="9" width="12" style="150" customWidth="1"/>
    <col min="10" max="10" width="12.25" customWidth="1"/>
  </cols>
  <sheetData>
    <row r="1" spans="1:9" x14ac:dyDescent="0.2">
      <c r="A1" s="314" t="s">
        <v>20</v>
      </c>
      <c r="B1" s="659"/>
    </row>
    <row r="4" spans="1:9" ht="20.25" thickBot="1" x14ac:dyDescent="0.35">
      <c r="A4" s="131" t="s">
        <v>1368</v>
      </c>
      <c r="B4" s="131"/>
    </row>
    <row r="5" spans="1:9" ht="15" thickTop="1" x14ac:dyDescent="0.2"/>
    <row r="6" spans="1:9" ht="15" x14ac:dyDescent="0.25">
      <c r="A6" s="166" t="s">
        <v>862</v>
      </c>
      <c r="B6" s="124"/>
      <c r="C6" s="141"/>
      <c r="D6" s="141"/>
      <c r="E6" s="141"/>
      <c r="F6" s="141"/>
      <c r="G6" s="141"/>
      <c r="H6" s="141"/>
      <c r="I6" s="141"/>
    </row>
    <row r="7" spans="1:9" ht="15" customHeight="1" x14ac:dyDescent="0.2">
      <c r="A7" s="132"/>
      <c r="B7" s="124"/>
      <c r="C7" s="141"/>
      <c r="D7" s="141"/>
      <c r="E7" s="141"/>
      <c r="F7" s="141"/>
      <c r="G7" s="141"/>
      <c r="H7" s="141"/>
      <c r="I7" s="141"/>
    </row>
    <row r="8" spans="1:9" ht="19.5" customHeight="1" x14ac:dyDescent="0.2">
      <c r="A8" s="751" t="s">
        <v>772</v>
      </c>
      <c r="B8" s="751"/>
      <c r="C8" s="753" t="s">
        <v>863</v>
      </c>
      <c r="D8" s="753"/>
      <c r="E8" s="753"/>
      <c r="F8" s="753"/>
      <c r="G8" s="753" t="s">
        <v>1238</v>
      </c>
      <c r="H8" s="753"/>
      <c r="I8" s="754" t="s">
        <v>864</v>
      </c>
    </row>
    <row r="9" spans="1:9" ht="19.5" customHeight="1" x14ac:dyDescent="0.2">
      <c r="A9" s="752"/>
      <c r="B9" s="752"/>
      <c r="C9" s="243" t="s">
        <v>1239</v>
      </c>
      <c r="D9" s="243" t="s">
        <v>665</v>
      </c>
      <c r="E9" s="243" t="s">
        <v>666</v>
      </c>
      <c r="F9" s="243" t="s">
        <v>28</v>
      </c>
      <c r="G9" s="243" t="s">
        <v>666</v>
      </c>
      <c r="H9" s="243" t="s">
        <v>28</v>
      </c>
      <c r="I9" s="755"/>
    </row>
    <row r="10" spans="1:9" ht="19.5" customHeight="1" x14ac:dyDescent="0.2">
      <c r="A10" s="288" t="s">
        <v>865</v>
      </c>
      <c r="B10" s="288"/>
      <c r="C10" s="288"/>
      <c r="D10" s="288"/>
      <c r="E10" s="288"/>
      <c r="F10" s="288"/>
      <c r="G10" s="288"/>
      <c r="H10" s="288"/>
      <c r="I10" s="288"/>
    </row>
    <row r="11" spans="1:9" ht="19.5" customHeight="1" x14ac:dyDescent="0.2">
      <c r="A11" s="742" t="s">
        <v>866</v>
      </c>
      <c r="B11" s="257" t="s">
        <v>867</v>
      </c>
      <c r="C11" s="338">
        <v>23210.868722222225</v>
      </c>
      <c r="D11" s="338">
        <v>17123.399959966668</v>
      </c>
      <c r="E11" s="338">
        <v>19934.289660362225</v>
      </c>
      <c r="F11" s="338">
        <v>18143.06153372713</v>
      </c>
      <c r="G11" s="338">
        <v>19379.903111717773</v>
      </c>
      <c r="H11" s="338">
        <v>18018.75106899779</v>
      </c>
      <c r="I11" s="342">
        <v>-7.0235234658989731E-2</v>
      </c>
    </row>
    <row r="12" spans="1:9" ht="19.5" customHeight="1" x14ac:dyDescent="0.2">
      <c r="A12" s="743"/>
      <c r="B12" s="258" t="s">
        <v>868</v>
      </c>
      <c r="C12" s="291">
        <v>182.27777563333333</v>
      </c>
      <c r="D12" s="291">
        <v>474.73401790547217</v>
      </c>
      <c r="E12" s="291">
        <v>734.29962201451565</v>
      </c>
      <c r="F12" s="291">
        <v>485.06797310153019</v>
      </c>
      <c r="G12" s="291">
        <v>659.82013234311444</v>
      </c>
      <c r="H12" s="291">
        <v>482.92352651264133</v>
      </c>
      <c r="I12" s="292">
        <v>-0.26809822428771346</v>
      </c>
    </row>
    <row r="13" spans="1:9" ht="19.5" customHeight="1" x14ac:dyDescent="0.2">
      <c r="A13" s="743"/>
      <c r="B13" s="258" t="s">
        <v>869</v>
      </c>
      <c r="C13" s="291">
        <v>74289.979767815399</v>
      </c>
      <c r="D13" s="291">
        <v>38387.813124131157</v>
      </c>
      <c r="E13" s="291">
        <v>0</v>
      </c>
      <c r="F13" s="291">
        <v>7.2759576141834259E-12</v>
      </c>
      <c r="G13" s="291">
        <v>0</v>
      </c>
      <c r="H13" s="291">
        <v>7.2759576141834259E-12</v>
      </c>
      <c r="I13" s="306" t="s">
        <v>1490</v>
      </c>
    </row>
    <row r="14" spans="1:9" ht="19.5" customHeight="1" x14ac:dyDescent="0.2">
      <c r="A14" s="749" t="s">
        <v>870</v>
      </c>
      <c r="B14" s="749"/>
      <c r="C14" s="303">
        <v>97683.126265670959</v>
      </c>
      <c r="D14" s="303">
        <v>55985.947102003294</v>
      </c>
      <c r="E14" s="303">
        <v>20668.589282376739</v>
      </c>
      <c r="F14" s="303">
        <v>18628.129506828667</v>
      </c>
      <c r="G14" s="303">
        <v>20039.723244060886</v>
      </c>
      <c r="H14" s="303">
        <v>18501.674595510438</v>
      </c>
      <c r="I14" s="665">
        <v>-7.6749994489383688E-2</v>
      </c>
    </row>
    <row r="15" spans="1:9" ht="27" customHeight="1" x14ac:dyDescent="0.2">
      <c r="A15" s="743" t="s">
        <v>871</v>
      </c>
      <c r="B15" s="258" t="s">
        <v>872</v>
      </c>
      <c r="C15" s="291">
        <v>10830.6008326846</v>
      </c>
      <c r="D15" s="291">
        <v>17302.756750282846</v>
      </c>
      <c r="E15" s="291">
        <v>52042.598335732895</v>
      </c>
      <c r="F15" s="291">
        <v>48725.710756746412</v>
      </c>
      <c r="G15" s="291">
        <v>45864.947777996509</v>
      </c>
      <c r="H15" s="291">
        <v>46707.777406205591</v>
      </c>
      <c r="I15" s="292">
        <v>1.8376334631158731E-2</v>
      </c>
    </row>
    <row r="16" spans="1:9" ht="19.5" customHeight="1" x14ac:dyDescent="0.2">
      <c r="A16" s="743"/>
      <c r="B16" s="258" t="s">
        <v>873</v>
      </c>
      <c r="C16" s="291">
        <v>0</v>
      </c>
      <c r="D16" s="291">
        <v>131.79780591990001</v>
      </c>
      <c r="E16" s="291">
        <v>175.93797345012004</v>
      </c>
      <c r="F16" s="291">
        <v>220.56630043591997</v>
      </c>
      <c r="G16" s="291">
        <v>168.78744007512003</v>
      </c>
      <c r="H16" s="291">
        <v>220.56630043591997</v>
      </c>
      <c r="I16" s="292">
        <v>0.30676962893539583</v>
      </c>
    </row>
    <row r="17" spans="1:9" ht="19.5" customHeight="1" x14ac:dyDescent="0.2">
      <c r="A17" s="749" t="s">
        <v>874</v>
      </c>
      <c r="B17" s="749"/>
      <c r="C17" s="303">
        <v>10830.6008326846</v>
      </c>
      <c r="D17" s="303">
        <v>17434.554556202747</v>
      </c>
      <c r="E17" s="303">
        <v>52218.536309183015</v>
      </c>
      <c r="F17" s="303">
        <v>48946.277057182335</v>
      </c>
      <c r="G17" s="303">
        <v>46033.735218071626</v>
      </c>
      <c r="H17" s="303">
        <v>46928.343706641514</v>
      </c>
      <c r="I17" s="343">
        <v>1.943375840200523E-2</v>
      </c>
    </row>
    <row r="18" spans="1:9" ht="19.5" customHeight="1" x14ac:dyDescent="0.2">
      <c r="A18" s="743" t="s">
        <v>875</v>
      </c>
      <c r="B18" s="743"/>
      <c r="C18" s="291">
        <v>108513.72709835556</v>
      </c>
      <c r="D18" s="291">
        <v>73420.501658206049</v>
      </c>
      <c r="E18" s="291">
        <v>72887.125591559758</v>
      </c>
      <c r="F18" s="291">
        <v>67574.406564011006</v>
      </c>
      <c r="G18" s="291">
        <v>66073.458462132519</v>
      </c>
      <c r="H18" s="291">
        <v>65430.018302151948</v>
      </c>
      <c r="I18" s="292">
        <v>-9.738254587495776E-3</v>
      </c>
    </row>
    <row r="19" spans="1:9" ht="19.5" customHeight="1" x14ac:dyDescent="0.2">
      <c r="A19" s="743" t="s">
        <v>876</v>
      </c>
      <c r="B19" s="743"/>
      <c r="C19" s="292">
        <v>0.12723833362364284</v>
      </c>
      <c r="D19" s="292">
        <v>0.31232201858655484</v>
      </c>
      <c r="E19" s="292">
        <v>1</v>
      </c>
      <c r="F19" s="292">
        <v>0.99999999999999989</v>
      </c>
      <c r="G19" s="292">
        <v>1</v>
      </c>
      <c r="H19" s="292">
        <v>0.99999999999999989</v>
      </c>
      <c r="I19" s="306">
        <v>0</v>
      </c>
    </row>
    <row r="20" spans="1:9" ht="19.5" customHeight="1" x14ac:dyDescent="0.2">
      <c r="A20" s="744" t="s">
        <v>877</v>
      </c>
      <c r="B20" s="744"/>
      <c r="C20" s="307">
        <v>9.9808578345741195E-2</v>
      </c>
      <c r="D20" s="307">
        <v>0.23746166482715833</v>
      </c>
      <c r="E20" s="307">
        <v>0.71643017728263736</v>
      </c>
      <c r="F20" s="307">
        <v>0.72433158566945222</v>
      </c>
      <c r="G20" s="307">
        <v>0.69670539865041425</v>
      </c>
      <c r="H20" s="307">
        <v>0.71722956716791986</v>
      </c>
      <c r="I20" s="666">
        <v>2.9458891171595392E-2</v>
      </c>
    </row>
    <row r="21" spans="1:9" ht="19.5" customHeight="1" x14ac:dyDescent="0.2">
      <c r="A21" s="287" t="s">
        <v>878</v>
      </c>
      <c r="B21" s="287"/>
      <c r="C21" s="287"/>
      <c r="D21" s="287"/>
      <c r="E21" s="287"/>
      <c r="F21" s="287"/>
      <c r="G21" s="287"/>
      <c r="H21" s="287"/>
      <c r="I21" s="667"/>
    </row>
    <row r="22" spans="1:9" ht="19.5" customHeight="1" x14ac:dyDescent="0.2">
      <c r="A22" s="742" t="s">
        <v>879</v>
      </c>
      <c r="B22" s="742"/>
      <c r="C22" s="338">
        <v>619078.34224999999</v>
      </c>
      <c r="D22" s="338">
        <v>474539.29761207994</v>
      </c>
      <c r="E22" s="338">
        <v>395414.74678570806</v>
      </c>
      <c r="F22" s="338">
        <v>417973.75239734969</v>
      </c>
      <c r="G22" s="338">
        <v>342310.50440570799</v>
      </c>
      <c r="H22" s="338">
        <v>392368.75208300399</v>
      </c>
      <c r="I22" s="668">
        <v>0.14623637613517904</v>
      </c>
    </row>
    <row r="23" spans="1:9" ht="19.5" customHeight="1" x14ac:dyDescent="0.2">
      <c r="A23" s="743" t="s">
        <v>880</v>
      </c>
      <c r="B23" s="756"/>
      <c r="C23" s="291">
        <v>0</v>
      </c>
      <c r="D23" s="291">
        <v>13954.289852999998</v>
      </c>
      <c r="E23" s="291">
        <v>12280.923558800001</v>
      </c>
      <c r="F23" s="291">
        <v>11773.583945000002</v>
      </c>
      <c r="G23" s="291">
        <v>12280.923558800001</v>
      </c>
      <c r="H23" s="291">
        <v>11773.583945000002</v>
      </c>
      <c r="I23" s="306">
        <v>-4.1311193850438133E-2</v>
      </c>
    </row>
    <row r="24" spans="1:9" ht="19.5" customHeight="1" x14ac:dyDescent="0.2">
      <c r="A24" s="749" t="s">
        <v>881</v>
      </c>
      <c r="B24" s="757"/>
      <c r="C24" s="303">
        <v>619078.34224999999</v>
      </c>
      <c r="D24" s="303">
        <v>488493.58746507997</v>
      </c>
      <c r="E24" s="303">
        <v>407695.67034450808</v>
      </c>
      <c r="F24" s="303">
        <v>429747.33634234971</v>
      </c>
      <c r="G24" s="303">
        <v>354591.42796450801</v>
      </c>
      <c r="H24" s="303">
        <v>404142.33602800401</v>
      </c>
      <c r="I24" s="665">
        <v>0.1397408514580778</v>
      </c>
    </row>
    <row r="25" spans="1:9" ht="19.5" customHeight="1" x14ac:dyDescent="0.2">
      <c r="A25" s="744" t="s">
        <v>882</v>
      </c>
      <c r="B25" s="744"/>
      <c r="C25" s="663">
        <v>0</v>
      </c>
      <c r="D25" s="663">
        <v>2.8565963220545904E-2</v>
      </c>
      <c r="E25" s="663">
        <v>3.0122771596819909E-2</v>
      </c>
      <c r="F25" s="663">
        <v>2.7396525700908149E-2</v>
      </c>
      <c r="G25" s="663">
        <v>3.463401140094461E-2</v>
      </c>
      <c r="H25" s="663">
        <v>2.9132270725985464E-2</v>
      </c>
      <c r="I25" s="666">
        <v>0</v>
      </c>
    </row>
    <row r="26" spans="1:9" ht="19.5" customHeight="1" x14ac:dyDescent="0.2">
      <c r="A26" s="287" t="s">
        <v>883</v>
      </c>
      <c r="B26" s="287"/>
      <c r="C26" s="287"/>
      <c r="D26" s="287"/>
      <c r="E26" s="287"/>
      <c r="F26" s="287"/>
      <c r="G26" s="287"/>
      <c r="H26" s="287"/>
      <c r="I26" s="667"/>
    </row>
    <row r="27" spans="1:9" ht="19.5" customHeight="1" x14ac:dyDescent="0.2">
      <c r="A27" s="742" t="s">
        <v>884</v>
      </c>
      <c r="B27" s="742"/>
      <c r="C27" s="338">
        <v>1349.5590873299998</v>
      </c>
      <c r="D27" s="338">
        <v>2040.4184070000003</v>
      </c>
      <c r="E27" s="338">
        <v>1723.1933827999994</v>
      </c>
      <c r="F27" s="338">
        <v>1963.6558408064518</v>
      </c>
      <c r="G27" s="338">
        <v>1310.0914487999996</v>
      </c>
      <c r="H27" s="338">
        <v>1928.3576718064517</v>
      </c>
      <c r="I27" s="668">
        <v>0.47192600453408295</v>
      </c>
    </row>
    <row r="28" spans="1:9" ht="19.5" customHeight="1" x14ac:dyDescent="0.2">
      <c r="A28" s="743" t="s">
        <v>885</v>
      </c>
      <c r="B28" s="743"/>
      <c r="C28" s="291">
        <v>1930.7274939499996</v>
      </c>
      <c r="D28" s="291">
        <v>1233.3857120499995</v>
      </c>
      <c r="E28" s="291">
        <v>1107.7909932026671</v>
      </c>
      <c r="F28" s="291">
        <v>1426.5588724166448</v>
      </c>
      <c r="G28" s="291">
        <v>933.00924900266682</v>
      </c>
      <c r="H28" s="291">
        <v>1388.2884584366448</v>
      </c>
      <c r="I28" s="306">
        <v>0.48796859186620622</v>
      </c>
    </row>
    <row r="29" spans="1:9" ht="19.5" customHeight="1" x14ac:dyDescent="0.2">
      <c r="A29" s="758" t="s">
        <v>886</v>
      </c>
      <c r="B29" s="758"/>
      <c r="C29" s="615">
        <v>3280.2865812799992</v>
      </c>
      <c r="D29" s="615">
        <v>3273.8041190499998</v>
      </c>
      <c r="E29" s="615">
        <v>2830.9843760026665</v>
      </c>
      <c r="F29" s="615">
        <v>3390.2147132230966</v>
      </c>
      <c r="G29" s="303">
        <v>2243.1006978026662</v>
      </c>
      <c r="H29" s="303">
        <v>3316.6461302430962</v>
      </c>
      <c r="I29" s="665">
        <v>0.47859885804149194</v>
      </c>
    </row>
    <row r="30" spans="1:9" ht="19.5" customHeight="1" x14ac:dyDescent="0.2">
      <c r="A30" s="743" t="s">
        <v>887</v>
      </c>
      <c r="B30" s="743"/>
      <c r="C30" s="292">
        <v>0.58858500503227718</v>
      </c>
      <c r="D30" s="292">
        <v>0.3767438940140091</v>
      </c>
      <c r="E30" s="292">
        <v>0.39130946909952979</v>
      </c>
      <c r="F30" s="292">
        <v>0.4207871751758186</v>
      </c>
      <c r="G30" s="292">
        <v>0.41594621673322091</v>
      </c>
      <c r="H30" s="292">
        <v>0.41858202651691667</v>
      </c>
      <c r="I30" s="292">
        <v>6.3369004877529278E-3</v>
      </c>
    </row>
    <row r="31" spans="1:9" ht="19.5" customHeight="1" x14ac:dyDescent="0.2">
      <c r="A31" s="744" t="s">
        <v>888</v>
      </c>
      <c r="B31" s="744"/>
      <c r="C31" s="307">
        <v>0.67964546113576907</v>
      </c>
      <c r="D31" s="307">
        <v>0.99627248142834191</v>
      </c>
      <c r="E31" s="307">
        <v>1</v>
      </c>
      <c r="F31" s="307">
        <v>0.99078819827150666</v>
      </c>
      <c r="G31" s="307">
        <v>1</v>
      </c>
      <c r="H31" s="307">
        <v>0.99020097556810249</v>
      </c>
      <c r="I31" s="666">
        <v>-9.7990244318975073E-3</v>
      </c>
    </row>
    <row r="32" spans="1:9" ht="19.5" customHeight="1" x14ac:dyDescent="0.2">
      <c r="A32" s="287" t="s">
        <v>757</v>
      </c>
      <c r="B32" s="287"/>
      <c r="C32" s="287"/>
      <c r="D32" s="287"/>
      <c r="E32" s="287"/>
      <c r="F32" s="287"/>
      <c r="G32" s="287"/>
      <c r="H32" s="287"/>
      <c r="I32" s="667"/>
    </row>
    <row r="33" spans="1:9" ht="19.5" customHeight="1" x14ac:dyDescent="0.2">
      <c r="A33" s="742" t="s">
        <v>889</v>
      </c>
      <c r="B33" s="742"/>
      <c r="C33" s="338">
        <v>4334.7921106552503</v>
      </c>
      <c r="D33" s="338">
        <v>7018.099090349062</v>
      </c>
      <c r="E33" s="338">
        <v>5594.3831868598827</v>
      </c>
      <c r="F33" s="338">
        <v>4744.8100020893717</v>
      </c>
      <c r="G33" s="338">
        <v>5229.160886752089</v>
      </c>
      <c r="H33" s="338">
        <v>4621.0607695064173</v>
      </c>
      <c r="I33" s="668">
        <v>-0.11629019080026282</v>
      </c>
    </row>
    <row r="34" spans="1:9" ht="19.5" customHeight="1" x14ac:dyDescent="0.2">
      <c r="A34" s="743" t="s">
        <v>890</v>
      </c>
      <c r="B34" s="743"/>
      <c r="C34" s="291">
        <v>78702.284563510024</v>
      </c>
      <c r="D34" s="291">
        <v>45844.239685508044</v>
      </c>
      <c r="E34" s="291">
        <v>42152.311705423213</v>
      </c>
      <c r="F34" s="291">
        <v>35311.194440993342</v>
      </c>
      <c r="G34" s="291">
        <v>37400.218420625963</v>
      </c>
      <c r="H34" s="291">
        <v>34195.865980147522</v>
      </c>
      <c r="I34" s="292">
        <v>-8.5677372373613281E-2</v>
      </c>
    </row>
    <row r="35" spans="1:9" ht="19.5" customHeight="1" x14ac:dyDescent="0.2">
      <c r="A35" s="743" t="s">
        <v>891</v>
      </c>
      <c r="B35" s="743"/>
      <c r="C35" s="291">
        <v>14521.081647361339</v>
      </c>
      <c r="D35" s="291">
        <v>9298.5761277335714</v>
      </c>
      <c r="E35" s="291">
        <v>8541.6357179940569</v>
      </c>
      <c r="F35" s="291">
        <v>8176.4502280415645</v>
      </c>
      <c r="G35" s="291">
        <v>7316.5857115964964</v>
      </c>
      <c r="H35" s="291">
        <v>7969.853324849315</v>
      </c>
      <c r="I35" s="306">
        <v>8.9285855316013851E-2</v>
      </c>
    </row>
    <row r="36" spans="1:9" ht="19.5" customHeight="1" x14ac:dyDescent="0.2">
      <c r="A36" s="743" t="s">
        <v>892</v>
      </c>
      <c r="B36" s="743"/>
      <c r="C36" s="291">
        <v>70580.755825867353</v>
      </c>
      <c r="D36" s="291">
        <v>38966.52309428509</v>
      </c>
      <c r="E36" s="291">
        <v>0</v>
      </c>
      <c r="F36" s="291">
        <v>0</v>
      </c>
      <c r="G36" s="291">
        <v>0</v>
      </c>
      <c r="H36" s="291">
        <v>0</v>
      </c>
      <c r="I36" s="306" t="s">
        <v>1490</v>
      </c>
    </row>
    <row r="37" spans="1:9" ht="19.5" customHeight="1" x14ac:dyDescent="0.2">
      <c r="A37" s="743" t="s">
        <v>893</v>
      </c>
      <c r="B37" s="743"/>
      <c r="C37" s="291">
        <v>13095.759615647805</v>
      </c>
      <c r="D37" s="291">
        <v>8521.3220979639136</v>
      </c>
      <c r="E37" s="291">
        <v>4173.0405121402564</v>
      </c>
      <c r="F37" s="291">
        <v>4613.3287782021971</v>
      </c>
      <c r="G37" s="291">
        <v>3443.7585463464234</v>
      </c>
      <c r="H37" s="291">
        <v>4505.0433524015816</v>
      </c>
      <c r="I37" s="306">
        <v>0.3081763113680267</v>
      </c>
    </row>
    <row r="38" spans="1:9" ht="19.5" customHeight="1" x14ac:dyDescent="0.2">
      <c r="A38" s="749" t="s">
        <v>894</v>
      </c>
      <c r="B38" s="749"/>
      <c r="C38" s="303">
        <v>97558.158321526615</v>
      </c>
      <c r="D38" s="303">
        <v>62160.914903590674</v>
      </c>
      <c r="E38" s="303">
        <v>56288.330610277146</v>
      </c>
      <c r="F38" s="303">
        <v>48232.454671124273</v>
      </c>
      <c r="G38" s="303">
        <v>49945.965018974552</v>
      </c>
      <c r="H38" s="303">
        <v>46786.780074503258</v>
      </c>
      <c r="I38" s="665">
        <v>-6.3252055361651571E-2</v>
      </c>
    </row>
    <row r="39" spans="1:9" ht="19.5" customHeight="1" x14ac:dyDescent="0.2">
      <c r="A39" s="749" t="s">
        <v>895</v>
      </c>
      <c r="B39" s="749"/>
      <c r="C39" s="303">
        <v>88011.307552170416</v>
      </c>
      <c r="D39" s="303">
        <v>54505.944282598066</v>
      </c>
      <c r="E39" s="303">
        <v>9767.4236990001391</v>
      </c>
      <c r="F39" s="303">
        <v>9358.1387802915688</v>
      </c>
      <c r="G39" s="303">
        <v>8672.9194330985119</v>
      </c>
      <c r="H39" s="303">
        <v>9126.1041219079998</v>
      </c>
      <c r="I39" s="665">
        <v>5.2252841999200106E-2</v>
      </c>
    </row>
    <row r="40" spans="1:9" ht="19.5" customHeight="1" x14ac:dyDescent="0.2">
      <c r="A40" s="743" t="s">
        <v>896</v>
      </c>
      <c r="B40" s="743"/>
      <c r="C40" s="291">
        <v>0</v>
      </c>
      <c r="D40" s="291">
        <v>-312.00039499999997</v>
      </c>
      <c r="E40" s="300">
        <v>-9767.4236990001409</v>
      </c>
      <c r="F40" s="300">
        <v>-9358.1387802915706</v>
      </c>
      <c r="G40" s="291">
        <v>-8672.9194330985138</v>
      </c>
      <c r="H40" s="300">
        <v>-9126.1041219079998</v>
      </c>
      <c r="I40" s="306">
        <v>0</v>
      </c>
    </row>
    <row r="41" spans="1:9" ht="19.5" customHeight="1" x14ac:dyDescent="0.2">
      <c r="A41" s="750" t="s">
        <v>843</v>
      </c>
      <c r="B41" s="750"/>
      <c r="C41" s="301">
        <v>88011.307552170416</v>
      </c>
      <c r="D41" s="301">
        <v>54193.943887598063</v>
      </c>
      <c r="E41" s="301">
        <v>0</v>
      </c>
      <c r="F41" s="301">
        <v>0</v>
      </c>
      <c r="G41" s="301">
        <v>0</v>
      </c>
      <c r="H41" s="301">
        <v>0</v>
      </c>
      <c r="I41" s="669" t="s">
        <v>1490</v>
      </c>
    </row>
    <row r="42" spans="1:9" ht="19.5" customHeight="1" x14ac:dyDescent="0.2">
      <c r="A42" s="287" t="s">
        <v>897</v>
      </c>
      <c r="B42" s="287"/>
      <c r="C42" s="287"/>
      <c r="D42" s="287"/>
      <c r="E42" s="287"/>
      <c r="F42" s="287"/>
      <c r="G42" s="287"/>
      <c r="H42" s="287"/>
      <c r="I42" s="667"/>
    </row>
    <row r="43" spans="1:9" ht="19.5" customHeight="1" x14ac:dyDescent="0.2">
      <c r="A43" s="742" t="s">
        <v>689</v>
      </c>
      <c r="B43" s="742"/>
      <c r="C43" s="338">
        <v>528437.48499999999</v>
      </c>
      <c r="D43" s="338">
        <v>876951.10911908327</v>
      </c>
      <c r="E43" s="338">
        <v>839529.87599886663</v>
      </c>
      <c r="F43" s="338">
        <v>747566.31291173329</v>
      </c>
      <c r="G43" s="338">
        <v>738171.19678719994</v>
      </c>
      <c r="H43" s="338">
        <v>715190.37412506668</v>
      </c>
      <c r="I43" s="342">
        <v>-3.1132104262743487E-2</v>
      </c>
    </row>
    <row r="44" spans="1:9" ht="19.5" customHeight="1" x14ac:dyDescent="0.2">
      <c r="A44" s="743" t="s">
        <v>690</v>
      </c>
      <c r="B44" s="743"/>
      <c r="C44" s="291">
        <v>9459</v>
      </c>
      <c r="D44" s="291">
        <v>54394.798333333332</v>
      </c>
      <c r="E44" s="291">
        <v>55139.08416666666</v>
      </c>
      <c r="F44" s="291">
        <v>39196.169999999991</v>
      </c>
      <c r="G44" s="291">
        <v>24254.167499999996</v>
      </c>
      <c r="H44" s="291">
        <v>24424.069166666664</v>
      </c>
      <c r="I44" s="306">
        <v>7.0050504378955658E-3</v>
      </c>
    </row>
    <row r="45" spans="1:9" ht="19.5" customHeight="1" x14ac:dyDescent="0.2">
      <c r="A45" s="743" t="s">
        <v>691</v>
      </c>
      <c r="B45" s="743"/>
      <c r="C45" s="291">
        <v>394516.6</v>
      </c>
      <c r="D45" s="291">
        <v>368343.48635833338</v>
      </c>
      <c r="E45" s="291">
        <v>427101.89758333331</v>
      </c>
      <c r="F45" s="291">
        <v>404423.62491666665</v>
      </c>
      <c r="G45" s="291">
        <v>360204.31841666671</v>
      </c>
      <c r="H45" s="291">
        <v>359715.79041666666</v>
      </c>
      <c r="I45" s="292">
        <v>-1.3562524795578401E-3</v>
      </c>
    </row>
    <row r="46" spans="1:9" ht="19.5" customHeight="1" x14ac:dyDescent="0.2">
      <c r="A46" s="744" t="s">
        <v>74</v>
      </c>
      <c r="B46" s="744"/>
      <c r="C46" s="517">
        <v>0</v>
      </c>
      <c r="D46" s="517">
        <v>2675.7216666666664</v>
      </c>
      <c r="E46" s="513">
        <v>5272.2425000000003</v>
      </c>
      <c r="F46" s="513">
        <v>5179.7045833333332</v>
      </c>
      <c r="G46" s="517">
        <v>5272.2425000000003</v>
      </c>
      <c r="H46" s="517">
        <v>5179.7045833333332</v>
      </c>
      <c r="I46" s="666">
        <v>-1.7551908256622673E-2</v>
      </c>
    </row>
    <row r="47" spans="1:9" x14ac:dyDescent="0.2">
      <c r="A47" s="130"/>
      <c r="B47" s="126"/>
      <c r="C47" s="141"/>
      <c r="D47" s="141"/>
      <c r="E47" s="141"/>
      <c r="F47" s="141"/>
      <c r="G47" s="141"/>
      <c r="H47" s="141"/>
      <c r="I47" s="141"/>
    </row>
    <row r="48" spans="1:9" x14ac:dyDescent="0.2">
      <c r="A48" s="521" t="s">
        <v>1350</v>
      </c>
      <c r="B48" s="126"/>
      <c r="C48" s="126"/>
      <c r="D48" s="141"/>
      <c r="E48" s="141"/>
      <c r="F48" s="141"/>
      <c r="G48" s="141"/>
      <c r="H48"/>
      <c r="I48"/>
    </row>
    <row r="49" spans="1:9" x14ac:dyDescent="0.2">
      <c r="A49" s="521" t="s">
        <v>1351</v>
      </c>
      <c r="B49" s="126"/>
      <c r="C49" s="126"/>
      <c r="D49" s="141"/>
      <c r="E49" s="141"/>
      <c r="F49" s="141"/>
      <c r="G49" s="141"/>
      <c r="H49"/>
      <c r="I49"/>
    </row>
    <row r="50" spans="1:9" x14ac:dyDescent="0.2">
      <c r="A50" s="32"/>
      <c r="B50" s="32"/>
      <c r="C50" s="152"/>
      <c r="D50" s="152"/>
      <c r="E50" s="152"/>
      <c r="F50" s="152"/>
      <c r="G50" s="152"/>
      <c r="H50" s="152"/>
      <c r="I50" s="152"/>
    </row>
    <row r="51" spans="1:9" x14ac:dyDescent="0.2">
      <c r="A51" s="32"/>
      <c r="B51" s="32"/>
      <c r="C51" s="152"/>
      <c r="D51" s="152"/>
      <c r="E51" s="152"/>
      <c r="F51" s="152"/>
      <c r="G51" s="152"/>
      <c r="H51" s="152"/>
      <c r="I51" s="152"/>
    </row>
    <row r="52" spans="1:9" ht="15" x14ac:dyDescent="0.25">
      <c r="A52" s="166" t="s">
        <v>898</v>
      </c>
    </row>
    <row r="54" spans="1:9" x14ac:dyDescent="0.2">
      <c r="A54" s="255" t="s">
        <v>899</v>
      </c>
      <c r="B54" s="243"/>
      <c r="C54" s="243"/>
      <c r="D54" s="243"/>
      <c r="E54" s="243"/>
      <c r="F54" s="243"/>
      <c r="G54" s="243"/>
      <c r="H54" s="243"/>
      <c r="I54" s="243"/>
    </row>
    <row r="55" spans="1:9" ht="14.25" customHeight="1" x14ac:dyDescent="0.2">
      <c r="A55" s="287"/>
      <c r="B55" s="287"/>
      <c r="C55" s="364" t="s">
        <v>1352</v>
      </c>
      <c r="D55" s="364" t="s">
        <v>26</v>
      </c>
      <c r="E55" s="364" t="s">
        <v>27</v>
      </c>
      <c r="F55" s="364" t="s">
        <v>28</v>
      </c>
      <c r="G55" s="287"/>
      <c r="H55" s="287"/>
      <c r="I55" s="287"/>
    </row>
    <row r="56" spans="1:9" x14ac:dyDescent="0.2">
      <c r="A56" s="743" t="s">
        <v>1347</v>
      </c>
      <c r="B56" s="743">
        <v>702</v>
      </c>
      <c r="C56" s="291">
        <v>702.2</v>
      </c>
      <c r="D56" s="291">
        <v>1377.5</v>
      </c>
      <c r="E56" s="291">
        <v>1324.2</v>
      </c>
      <c r="F56" s="291">
        <v>1304.2</v>
      </c>
      <c r="G56" s="256"/>
      <c r="H56" s="256"/>
      <c r="I56" s="246"/>
    </row>
    <row r="57" spans="1:9" x14ac:dyDescent="0.2">
      <c r="A57" s="743" t="s">
        <v>900</v>
      </c>
      <c r="B57" s="743">
        <v>1798</v>
      </c>
      <c r="C57" s="291">
        <v>1798</v>
      </c>
      <c r="D57" s="291">
        <v>5212</v>
      </c>
      <c r="E57" s="291">
        <v>5047</v>
      </c>
      <c r="F57" s="291">
        <v>5361</v>
      </c>
      <c r="G57" s="256"/>
      <c r="H57" s="256" t="s">
        <v>1491</v>
      </c>
      <c r="I57" s="246"/>
    </row>
    <row r="58" spans="1:9" ht="14.25" customHeight="1" x14ac:dyDescent="0.2">
      <c r="A58" s="743" t="s">
        <v>1240</v>
      </c>
      <c r="B58" s="743">
        <v>9373</v>
      </c>
      <c r="C58" s="291">
        <v>9373</v>
      </c>
      <c r="D58" s="291">
        <v>29956</v>
      </c>
      <c r="E58" s="291">
        <v>236702</v>
      </c>
      <c r="F58" s="291">
        <v>274869</v>
      </c>
      <c r="G58" s="256"/>
      <c r="H58" s="256" t="s">
        <v>1492</v>
      </c>
      <c r="I58" s="246"/>
    </row>
    <row r="59" spans="1:9" ht="14.25" customHeight="1" x14ac:dyDescent="0.2">
      <c r="A59" s="744" t="s">
        <v>1241</v>
      </c>
      <c r="B59" s="744">
        <v>7979</v>
      </c>
      <c r="C59" s="513">
        <v>7979</v>
      </c>
      <c r="D59" s="513">
        <v>25272</v>
      </c>
      <c r="E59" s="513">
        <v>135573</v>
      </c>
      <c r="F59" s="513">
        <v>139365</v>
      </c>
      <c r="G59" s="529"/>
      <c r="H59" s="529" t="s">
        <v>1493</v>
      </c>
      <c r="I59" s="248"/>
    </row>
    <row r="61" spans="1:9" x14ac:dyDescent="0.2">
      <c r="A61" s="521" t="s">
        <v>1350</v>
      </c>
      <c r="B61" s="126"/>
      <c r="C61" s="126"/>
      <c r="D61" s="141"/>
      <c r="E61" s="141"/>
      <c r="F61" s="141"/>
      <c r="G61" s="141"/>
      <c r="H61"/>
      <c r="I61"/>
    </row>
    <row r="62" spans="1:9" x14ac:dyDescent="0.2">
      <c r="A62" s="521" t="s">
        <v>1348</v>
      </c>
      <c r="B62" s="126"/>
      <c r="C62" s="126"/>
      <c r="D62" s="141"/>
      <c r="E62" s="141"/>
      <c r="F62" s="141"/>
      <c r="G62" s="141"/>
      <c r="H62"/>
      <c r="I62"/>
    </row>
    <row r="65" spans="1:9" ht="15" x14ac:dyDescent="0.25">
      <c r="A65" s="166" t="s">
        <v>901</v>
      </c>
    </row>
    <row r="67" spans="1:9" x14ac:dyDescent="0.2">
      <c r="A67" s="252" t="s">
        <v>323</v>
      </c>
      <c r="B67" s="242"/>
      <c r="C67" s="242"/>
      <c r="D67" s="748" t="s">
        <v>55</v>
      </c>
      <c r="E67" s="748"/>
      <c r="F67" s="748"/>
      <c r="G67" s="748" t="s">
        <v>1242</v>
      </c>
      <c r="H67" s="748"/>
      <c r="I67" s="281" t="s">
        <v>902</v>
      </c>
    </row>
    <row r="68" spans="1:9" x14ac:dyDescent="0.2">
      <c r="A68" s="252"/>
      <c r="B68" s="252"/>
      <c r="C68" s="243" t="s">
        <v>1239</v>
      </c>
      <c r="D68" s="243" t="s">
        <v>26</v>
      </c>
      <c r="E68" s="243" t="s">
        <v>27</v>
      </c>
      <c r="F68" s="243" t="s">
        <v>28</v>
      </c>
      <c r="G68" s="243" t="s">
        <v>27</v>
      </c>
      <c r="H68" s="243" t="s">
        <v>28</v>
      </c>
      <c r="I68" s="281" t="s">
        <v>903</v>
      </c>
    </row>
    <row r="69" spans="1:9" x14ac:dyDescent="0.2">
      <c r="A69" s="365" t="s">
        <v>1471</v>
      </c>
      <c r="B69" s="365"/>
      <c r="C69" s="364"/>
      <c r="D69" s="364"/>
      <c r="E69" s="364"/>
      <c r="F69" s="364"/>
      <c r="G69" s="364"/>
      <c r="H69" s="364"/>
      <c r="I69" s="364"/>
    </row>
    <row r="70" spans="1:9" x14ac:dyDescent="0.2">
      <c r="A70" s="256" t="s">
        <v>904</v>
      </c>
      <c r="B70" s="262"/>
      <c r="C70" s="291">
        <v>169.16213371130053</v>
      </c>
      <c r="D70" s="291">
        <v>77.769593474934553</v>
      </c>
      <c r="E70" s="291">
        <v>78.014671631011922</v>
      </c>
      <c r="F70" s="291">
        <v>81.703478360527441</v>
      </c>
      <c r="G70" s="291">
        <v>80.995846150617112</v>
      </c>
      <c r="H70" s="291">
        <v>82.842446857250465</v>
      </c>
      <c r="I70" s="292">
        <v>2.2798708753526409E-2</v>
      </c>
    </row>
    <row r="71" spans="1:9" x14ac:dyDescent="0.2">
      <c r="A71" s="256" t="s">
        <v>1479</v>
      </c>
      <c r="B71" s="262"/>
      <c r="C71" s="664">
        <v>0.85541621096391374</v>
      </c>
      <c r="D71" s="664">
        <v>0.38846947816884475</v>
      </c>
      <c r="E71" s="664">
        <v>0.33016992463718142</v>
      </c>
      <c r="F71" s="664">
        <v>0.40414542246534235</v>
      </c>
      <c r="G71" s="664">
        <v>0.33642313545024288</v>
      </c>
      <c r="H71" s="664">
        <v>0.404141595679196</v>
      </c>
      <c r="I71" s="292">
        <v>0.2012895460899975</v>
      </c>
    </row>
    <row r="72" spans="1:9" ht="14.25" customHeight="1" x14ac:dyDescent="0.2">
      <c r="A72" s="256" t="s">
        <v>1243</v>
      </c>
      <c r="B72" s="262"/>
      <c r="C72" s="291">
        <v>133.74618456085722</v>
      </c>
      <c r="D72" s="291">
        <v>56.434178626521032</v>
      </c>
      <c r="E72" s="291">
        <v>51.208091312970296</v>
      </c>
      <c r="F72" s="291">
        <v>48.280120775946557</v>
      </c>
      <c r="G72" s="291">
        <v>52.542565037396457</v>
      </c>
      <c r="H72" s="291">
        <v>49.12017905754476</v>
      </c>
      <c r="I72" s="292">
        <v>-6.5135494953774353E-2</v>
      </c>
    </row>
    <row r="73" spans="1:9" ht="14.25" customHeight="1" x14ac:dyDescent="0.2">
      <c r="A73" s="256" t="s">
        <v>905</v>
      </c>
      <c r="B73" s="262"/>
      <c r="C73" s="291">
        <v>118.37723559683242</v>
      </c>
      <c r="D73" s="291">
        <v>48.591419184513171</v>
      </c>
      <c r="E73" s="291">
        <v>5.9341104820706247</v>
      </c>
      <c r="F73" s="291">
        <v>5.3508127658038331</v>
      </c>
      <c r="G73" s="291">
        <v>6.3268010466501092</v>
      </c>
      <c r="H73" s="291">
        <v>5.5108079293483012</v>
      </c>
      <c r="I73" s="292">
        <v>-0.12897404411568414</v>
      </c>
    </row>
    <row r="74" spans="1:9" ht="14.25" customHeight="1" x14ac:dyDescent="0.2">
      <c r="A74" s="256" t="s">
        <v>906</v>
      </c>
      <c r="B74" s="262"/>
      <c r="C74" s="518" t="s">
        <v>1490</v>
      </c>
      <c r="D74" s="518">
        <v>0.36891411617640718</v>
      </c>
      <c r="E74" s="518">
        <v>0.39140322927575527</v>
      </c>
      <c r="F74" s="518">
        <v>0.40461059591206144</v>
      </c>
      <c r="G74" s="518">
        <v>0.3873135224473499</v>
      </c>
      <c r="H74" s="518">
        <v>0.40199322542270816</v>
      </c>
      <c r="I74" s="292">
        <v>0</v>
      </c>
    </row>
    <row r="75" spans="1:9" x14ac:dyDescent="0.2">
      <c r="A75" s="365" t="s">
        <v>1472</v>
      </c>
      <c r="B75" s="365"/>
      <c r="C75" s="364"/>
      <c r="D75" s="364"/>
      <c r="E75" s="364"/>
      <c r="F75" s="364"/>
      <c r="G75" s="364"/>
      <c r="H75" s="364"/>
      <c r="I75" s="364"/>
    </row>
    <row r="76" spans="1:9" x14ac:dyDescent="0.2">
      <c r="A76" s="523" t="s">
        <v>904</v>
      </c>
      <c r="B76" s="258"/>
      <c r="C76" s="291">
        <v>1362.4748094113777</v>
      </c>
      <c r="D76" s="291">
        <v>55.400958402507385</v>
      </c>
      <c r="E76" s="291">
        <v>60.414107650943691</v>
      </c>
      <c r="F76" s="291">
        <v>55.215481694834843</v>
      </c>
      <c r="G76" s="291">
        <v>100.79051115316346</v>
      </c>
      <c r="H76" s="291">
        <v>82.507227120568217</v>
      </c>
      <c r="I76" s="292">
        <v>-0.18139886208942402</v>
      </c>
    </row>
    <row r="77" spans="1:9" x14ac:dyDescent="0.2">
      <c r="A77" s="256" t="s">
        <v>1479</v>
      </c>
      <c r="B77" s="258"/>
      <c r="C77" s="664">
        <v>8.5358273707580068</v>
      </c>
      <c r="D77" s="664">
        <v>0.49924700949499484</v>
      </c>
      <c r="E77" s="664">
        <v>0.54756682952402458</v>
      </c>
      <c r="F77" s="664">
        <v>0.57316178400423645</v>
      </c>
      <c r="G77" s="664">
        <v>0.63520640318823574</v>
      </c>
      <c r="H77" s="664">
        <v>0.78468824622214339</v>
      </c>
      <c r="I77" s="292">
        <v>0.23532798517714326</v>
      </c>
    </row>
    <row r="78" spans="1:9" ht="14.25" customHeight="1" x14ac:dyDescent="0.2">
      <c r="A78" s="523" t="s">
        <v>1243</v>
      </c>
      <c r="B78" s="258"/>
      <c r="C78" s="291">
        <v>712.29299608838153</v>
      </c>
      <c r="D78" s="291">
        <v>32.374575006523806</v>
      </c>
      <c r="E78" s="291">
        <v>34.098297025993162</v>
      </c>
      <c r="F78" s="291">
        <v>27.476415298613048</v>
      </c>
      <c r="G78" s="291">
        <v>46.84693616341341</v>
      </c>
      <c r="H78" s="291">
        <v>39.639046762950507</v>
      </c>
      <c r="I78" s="292">
        <v>-0.1538604227034196</v>
      </c>
    </row>
    <row r="79" spans="1:9" ht="14.25" customHeight="1" x14ac:dyDescent="0.2">
      <c r="A79" s="523" t="s">
        <v>905</v>
      </c>
      <c r="B79" s="258"/>
      <c r="C79" s="291">
        <v>712.29299608838164</v>
      </c>
      <c r="D79" s="291">
        <v>32.374575006523806</v>
      </c>
      <c r="E79" s="291">
        <v>6.944403867097888</v>
      </c>
      <c r="F79" s="291">
        <v>7.2353233655356366</v>
      </c>
      <c r="G79" s="291">
        <v>14.321597917604716</v>
      </c>
      <c r="H79" s="291">
        <v>11.611372482827417</v>
      </c>
      <c r="I79" s="292">
        <v>-0.18924043604420537</v>
      </c>
    </row>
    <row r="80" spans="1:9" ht="14.25" customHeight="1" x14ac:dyDescent="0.2">
      <c r="A80" s="523" t="s">
        <v>906</v>
      </c>
      <c r="B80" s="258"/>
      <c r="C80" s="518" t="s">
        <v>1490</v>
      </c>
      <c r="D80" s="518">
        <v>0.39555031181527051</v>
      </c>
      <c r="E80" s="518">
        <v>0.39197931869148905</v>
      </c>
      <c r="F80" s="518">
        <v>0.46466073193857649</v>
      </c>
      <c r="G80" s="518">
        <v>0.48857080657450752</v>
      </c>
      <c r="H80" s="518">
        <v>0.46456931492724302</v>
      </c>
      <c r="I80" s="292">
        <v>0</v>
      </c>
    </row>
    <row r="81" spans="1:9" x14ac:dyDescent="0.2">
      <c r="A81" s="365" t="s">
        <v>1473</v>
      </c>
      <c r="B81" s="365"/>
      <c r="C81" s="364"/>
      <c r="D81" s="364"/>
      <c r="E81" s="364"/>
      <c r="F81" s="364"/>
      <c r="G81" s="364"/>
      <c r="H81" s="364"/>
      <c r="I81" s="364"/>
    </row>
    <row r="82" spans="1:9" x14ac:dyDescent="0.2">
      <c r="A82" s="523" t="s">
        <v>904</v>
      </c>
      <c r="B82" s="258"/>
      <c r="C82" s="291">
        <v>15.802796081330921</v>
      </c>
      <c r="D82" s="291">
        <v>5.4462789040934885</v>
      </c>
      <c r="E82" s="291">
        <v>8.3910410848131818</v>
      </c>
      <c r="F82" s="291">
        <v>8.9921646705526488</v>
      </c>
      <c r="G82" s="291">
        <v>9.1630574694360121</v>
      </c>
      <c r="H82" s="291">
        <v>9.6519984846979661</v>
      </c>
      <c r="I82" s="292">
        <v>5.3360029323492597E-2</v>
      </c>
    </row>
    <row r="83" spans="1:9" x14ac:dyDescent="0.2">
      <c r="A83" s="256" t="s">
        <v>1479</v>
      </c>
      <c r="B83" s="258"/>
      <c r="C83" s="664">
        <v>0.21875875438447964</v>
      </c>
      <c r="D83" s="664">
        <v>0.28743223103992521</v>
      </c>
      <c r="E83" s="664">
        <v>0.20070045411066093</v>
      </c>
      <c r="F83" s="664">
        <v>0.22441500319163327</v>
      </c>
      <c r="G83" s="664">
        <v>0.21168785848729527</v>
      </c>
      <c r="H83" s="664">
        <v>0.22668318154798561</v>
      </c>
      <c r="I83" s="292">
        <v>7.0836953842538408E-2</v>
      </c>
    </row>
    <row r="84" spans="1:9" ht="14.25" customHeight="1" x14ac:dyDescent="0.2">
      <c r="A84" s="523" t="s">
        <v>1243</v>
      </c>
      <c r="B84" s="258"/>
      <c r="C84" s="520">
        <v>14.252885243561364</v>
      </c>
      <c r="D84" s="520">
        <v>4.0229467956539064</v>
      </c>
      <c r="E84" s="520">
        <v>6.1514469681999762</v>
      </c>
      <c r="F84" s="520">
        <v>6.3102131007416888</v>
      </c>
      <c r="G84" s="520">
        <v>6.6989908610878128</v>
      </c>
      <c r="H84" s="520">
        <v>6.627614604730427</v>
      </c>
      <c r="I84" s="292">
        <v>-1.0654777389231374E-2</v>
      </c>
    </row>
    <row r="85" spans="1:9" ht="14.25" customHeight="1" x14ac:dyDescent="0.2">
      <c r="A85" s="523" t="s">
        <v>905</v>
      </c>
      <c r="B85" s="258"/>
      <c r="C85" s="520">
        <v>14.252885243561366</v>
      </c>
      <c r="D85" s="520">
        <v>4.0229467956539064</v>
      </c>
      <c r="E85" s="520">
        <v>0.45582940636446062</v>
      </c>
      <c r="F85" s="520">
        <v>0.97176786334775567</v>
      </c>
      <c r="G85" s="520">
        <v>0.48081028485426541</v>
      </c>
      <c r="H85" s="520">
        <v>0.91201788667845762</v>
      </c>
      <c r="I85" s="292">
        <v>0.89683522879485023</v>
      </c>
    </row>
    <row r="86" spans="1:9" x14ac:dyDescent="0.2">
      <c r="A86" s="365" t="s">
        <v>907</v>
      </c>
      <c r="B86" s="365"/>
      <c r="C86" s="364"/>
      <c r="D86" s="364"/>
      <c r="E86" s="364"/>
      <c r="F86" s="364"/>
      <c r="G86" s="364"/>
      <c r="H86" s="364"/>
      <c r="I86" s="364"/>
    </row>
    <row r="87" spans="1:9" x14ac:dyDescent="0.2">
      <c r="A87" s="523" t="s">
        <v>904</v>
      </c>
      <c r="B87" s="258"/>
      <c r="C87" s="291"/>
      <c r="D87" s="291">
        <v>75.024651529109804</v>
      </c>
      <c r="E87" s="291">
        <v>102.32741836688405</v>
      </c>
      <c r="F87" s="291">
        <v>134.1310578113461</v>
      </c>
      <c r="G87" s="291">
        <v>102.32741836688405</v>
      </c>
      <c r="H87" s="291">
        <v>134.1310578113461</v>
      </c>
      <c r="I87" s="292">
        <v>0.31080271497159728</v>
      </c>
    </row>
    <row r="88" spans="1:9" x14ac:dyDescent="0.2">
      <c r="A88" s="256" t="s">
        <v>1479</v>
      </c>
      <c r="B88" s="258"/>
      <c r="C88" s="664"/>
      <c r="D88" s="664">
        <v>0.31405635738146659</v>
      </c>
      <c r="E88" s="664">
        <v>0.43915897267623777</v>
      </c>
      <c r="F88" s="664">
        <v>0.50654882007025659</v>
      </c>
      <c r="G88" s="664">
        <v>0.43915897267623777</v>
      </c>
      <c r="H88" s="664">
        <v>0.50654882007025659</v>
      </c>
      <c r="I88" s="292">
        <v>0.15345205628691727</v>
      </c>
    </row>
    <row r="89" spans="1:9" ht="14.25" customHeight="1" x14ac:dyDescent="0.2">
      <c r="A89" s="523" t="s">
        <v>1243</v>
      </c>
      <c r="B89" s="258"/>
      <c r="C89" s="291"/>
      <c r="D89" s="291">
        <v>48.393863967867368</v>
      </c>
      <c r="E89" s="291">
        <v>55.902648197039298</v>
      </c>
      <c r="F89" s="291">
        <v>64.567980868574836</v>
      </c>
      <c r="G89" s="291">
        <v>55.902648197039298</v>
      </c>
      <c r="H89" s="291">
        <v>64.567980868574836</v>
      </c>
      <c r="I89" s="292">
        <v>0.15500755243281072</v>
      </c>
    </row>
    <row r="90" spans="1:9" ht="14.25" customHeight="1" x14ac:dyDescent="0.2">
      <c r="A90" s="530" t="s">
        <v>905</v>
      </c>
      <c r="B90" s="260"/>
      <c r="C90" s="513"/>
      <c r="D90" s="513">
        <v>48.393863967867368</v>
      </c>
      <c r="E90" s="513">
        <v>7.2739845724051948</v>
      </c>
      <c r="F90" s="513">
        <v>13.151287697453661</v>
      </c>
      <c r="G90" s="513">
        <v>7.2739845724051948</v>
      </c>
      <c r="H90" s="513">
        <v>13.151287697453661</v>
      </c>
      <c r="I90" s="307">
        <v>0.80798949551594856</v>
      </c>
    </row>
    <row r="92" spans="1:9" x14ac:dyDescent="0.2">
      <c r="A92" s="521" t="s">
        <v>1350</v>
      </c>
      <c r="B92" s="126"/>
      <c r="C92" s="126"/>
      <c r="D92" s="141"/>
      <c r="E92" s="141"/>
      <c r="F92" s="141"/>
      <c r="G92" s="141"/>
      <c r="H92"/>
      <c r="I92"/>
    </row>
    <row r="93" spans="1:9" x14ac:dyDescent="0.2">
      <c r="A93" s="521" t="s">
        <v>1351</v>
      </c>
      <c r="B93" s="126"/>
      <c r="C93" s="126"/>
      <c r="D93" s="141"/>
      <c r="E93" s="141"/>
      <c r="F93" s="141"/>
      <c r="G93" s="141"/>
      <c r="H93"/>
      <c r="I93"/>
    </row>
    <row r="96" spans="1:9" ht="14.25" customHeight="1" x14ac:dyDescent="0.25">
      <c r="A96" s="52" t="s">
        <v>1362</v>
      </c>
      <c r="B96" s="154"/>
      <c r="C96" s="154"/>
      <c r="D96" s="154"/>
      <c r="E96" s="154"/>
      <c r="F96" s="154"/>
      <c r="G96" s="154"/>
      <c r="H96" s="154"/>
    </row>
    <row r="97" spans="1:8" ht="15" x14ac:dyDescent="0.25">
      <c r="A97" s="37"/>
      <c r="B97" s="154"/>
      <c r="C97" s="154"/>
      <c r="D97" s="154"/>
      <c r="E97" s="154"/>
      <c r="F97" s="154"/>
      <c r="G97" s="154"/>
      <c r="H97" s="154"/>
    </row>
    <row r="98" spans="1:8" ht="27" x14ac:dyDescent="0.2">
      <c r="A98" s="242" t="s">
        <v>808</v>
      </c>
      <c r="B98" s="281"/>
      <c r="C98" s="243" t="s">
        <v>662</v>
      </c>
      <c r="D98" s="243" t="s">
        <v>663</v>
      </c>
      <c r="E98" s="243" t="s">
        <v>664</v>
      </c>
      <c r="F98" s="243" t="s">
        <v>665</v>
      </c>
      <c r="G98" s="243" t="s">
        <v>666</v>
      </c>
      <c r="H98" s="243" t="s">
        <v>28</v>
      </c>
    </row>
    <row r="99" spans="1:8" x14ac:dyDescent="0.2">
      <c r="A99" s="265" t="s">
        <v>1458</v>
      </c>
      <c r="B99" s="282"/>
      <c r="C99" s="271"/>
      <c r="D99" s="271"/>
      <c r="E99" s="271"/>
      <c r="F99" s="271"/>
      <c r="G99" s="271"/>
      <c r="H99" s="271"/>
    </row>
    <row r="100" spans="1:8" x14ac:dyDescent="0.2">
      <c r="A100" s="532" t="s">
        <v>811</v>
      </c>
      <c r="B100" s="277"/>
      <c r="C100" s="244" t="s">
        <v>740</v>
      </c>
      <c r="D100" s="246" t="s">
        <v>813</v>
      </c>
      <c r="E100" s="246" t="s">
        <v>813</v>
      </c>
      <c r="F100" s="244" t="s">
        <v>741</v>
      </c>
      <c r="G100" s="244" t="s">
        <v>814</v>
      </c>
      <c r="H100" s="244">
        <v>4.9000000000000004</v>
      </c>
    </row>
    <row r="101" spans="1:8" x14ac:dyDescent="0.2">
      <c r="A101" s="258" t="s">
        <v>815</v>
      </c>
      <c r="B101" s="278"/>
      <c r="C101" s="246" t="s">
        <v>817</v>
      </c>
      <c r="D101" s="246" t="s">
        <v>812</v>
      </c>
      <c r="E101" s="246" t="s">
        <v>812</v>
      </c>
      <c r="F101" s="246" t="s">
        <v>813</v>
      </c>
      <c r="G101" s="246" t="s">
        <v>813</v>
      </c>
      <c r="H101" s="246">
        <v>4.9000000000000004</v>
      </c>
    </row>
    <row r="102" spans="1:8" x14ac:dyDescent="0.2">
      <c r="A102" s="258" t="s">
        <v>818</v>
      </c>
      <c r="B102" s="278"/>
      <c r="C102" s="246" t="s">
        <v>819</v>
      </c>
      <c r="D102" s="246" t="s">
        <v>819</v>
      </c>
      <c r="E102" s="246" t="s">
        <v>821</v>
      </c>
      <c r="F102" s="246" t="s">
        <v>822</v>
      </c>
      <c r="G102" s="246" t="s">
        <v>812</v>
      </c>
      <c r="H102" s="246">
        <v>4.5999999999999996</v>
      </c>
    </row>
    <row r="103" spans="1:8" x14ac:dyDescent="0.2">
      <c r="A103" s="258" t="s">
        <v>823</v>
      </c>
      <c r="B103" s="278"/>
      <c r="C103" s="246" t="s">
        <v>824</v>
      </c>
      <c r="D103" s="246" t="s">
        <v>824</v>
      </c>
      <c r="E103" s="246" t="s">
        <v>1357</v>
      </c>
      <c r="F103" s="246" t="s">
        <v>1357</v>
      </c>
      <c r="G103" s="246" t="s">
        <v>1359</v>
      </c>
      <c r="H103" s="246">
        <v>3.3</v>
      </c>
    </row>
    <row r="104" spans="1:8" ht="14.25" customHeight="1" x14ac:dyDescent="0.2">
      <c r="A104" s="260" t="s">
        <v>827</v>
      </c>
      <c r="B104" s="280"/>
      <c r="C104" s="248" t="s">
        <v>824</v>
      </c>
      <c r="D104" s="248" t="s">
        <v>824</v>
      </c>
      <c r="E104" s="248" t="s">
        <v>1358</v>
      </c>
      <c r="F104" s="248" t="s">
        <v>812</v>
      </c>
      <c r="G104" s="248" t="s">
        <v>740</v>
      </c>
      <c r="H104" s="248">
        <v>4.7</v>
      </c>
    </row>
    <row r="105" spans="1:8" x14ac:dyDescent="0.2">
      <c r="A105" s="534" t="s">
        <v>1474</v>
      </c>
      <c r="B105" s="282"/>
      <c r="C105" s="271"/>
      <c r="D105" s="271"/>
      <c r="E105" s="271"/>
      <c r="F105" s="271"/>
      <c r="G105" s="271"/>
      <c r="H105" s="271"/>
    </row>
    <row r="106" spans="1:8" x14ac:dyDescent="0.2">
      <c r="A106" s="533" t="s">
        <v>811</v>
      </c>
      <c r="B106" s="277"/>
      <c r="C106" s="244" t="s">
        <v>1360</v>
      </c>
      <c r="D106" s="244" t="s">
        <v>1360</v>
      </c>
      <c r="E106" s="244" t="s">
        <v>1361</v>
      </c>
      <c r="F106" s="244" t="s">
        <v>826</v>
      </c>
      <c r="G106" s="244" t="s">
        <v>828</v>
      </c>
      <c r="H106" s="246">
        <v>3.5</v>
      </c>
    </row>
    <row r="107" spans="1:8" x14ac:dyDescent="0.2">
      <c r="A107" s="258" t="s">
        <v>815</v>
      </c>
      <c r="B107" s="278"/>
      <c r="C107" s="244" t="s">
        <v>1360</v>
      </c>
      <c r="D107" s="244" t="s">
        <v>1360</v>
      </c>
      <c r="E107" s="246" t="s">
        <v>1361</v>
      </c>
      <c r="F107" s="244" t="s">
        <v>826</v>
      </c>
      <c r="G107" s="244" t="s">
        <v>828</v>
      </c>
      <c r="H107" s="246">
        <v>3.5</v>
      </c>
    </row>
    <row r="108" spans="1:8" x14ac:dyDescent="0.2">
      <c r="A108" s="260" t="s">
        <v>818</v>
      </c>
      <c r="B108" s="280"/>
      <c r="C108" s="248"/>
      <c r="D108" s="248" t="s">
        <v>1360</v>
      </c>
      <c r="E108" s="248" t="s">
        <v>1360</v>
      </c>
      <c r="F108" s="248" t="s">
        <v>1360</v>
      </c>
      <c r="G108" s="248" t="s">
        <v>820</v>
      </c>
      <c r="H108" s="466">
        <v>2</v>
      </c>
    </row>
    <row r="109" spans="1:8" x14ac:dyDescent="0.2">
      <c r="A109" s="126"/>
      <c r="B109" s="155"/>
      <c r="C109" s="155"/>
      <c r="D109" s="155"/>
      <c r="E109" s="155"/>
      <c r="F109" s="155"/>
      <c r="G109" s="155"/>
      <c r="H109" s="155"/>
    </row>
    <row r="110" spans="1:8" x14ac:dyDescent="0.2">
      <c r="A110" s="126"/>
      <c r="B110" s="155"/>
      <c r="C110" s="155"/>
      <c r="D110" s="155"/>
      <c r="E110" s="155"/>
      <c r="F110" s="155"/>
      <c r="G110" s="155"/>
      <c r="H110" s="155"/>
    </row>
    <row r="111" spans="1:8" ht="15" x14ac:dyDescent="0.25">
      <c r="A111" s="535" t="s">
        <v>1363</v>
      </c>
      <c r="B111" s="155"/>
      <c r="C111" s="155"/>
      <c r="D111" s="155"/>
      <c r="E111" s="155"/>
      <c r="F111" s="155"/>
      <c r="G111" s="155"/>
      <c r="H111" s="155"/>
    </row>
    <row r="112" spans="1:8" x14ac:dyDescent="0.2">
      <c r="A112" s="126"/>
      <c r="B112" s="155"/>
      <c r="C112" s="155"/>
      <c r="D112" s="155"/>
      <c r="E112" s="155"/>
      <c r="F112" s="155"/>
      <c r="G112" s="155"/>
      <c r="H112" s="155"/>
    </row>
    <row r="113" spans="1:8" ht="27" x14ac:dyDescent="0.2">
      <c r="A113" s="242" t="s">
        <v>1354</v>
      </c>
      <c r="B113" s="276"/>
      <c r="C113" s="243" t="s">
        <v>662</v>
      </c>
      <c r="D113" s="243" t="s">
        <v>663</v>
      </c>
      <c r="E113" s="243" t="s">
        <v>664</v>
      </c>
      <c r="F113" s="243" t="s">
        <v>665</v>
      </c>
      <c r="G113" s="243" t="s">
        <v>666</v>
      </c>
      <c r="H113" s="243" t="s">
        <v>28</v>
      </c>
    </row>
    <row r="114" spans="1:8" x14ac:dyDescent="0.2">
      <c r="A114" s="523" t="s">
        <v>1475</v>
      </c>
      <c r="B114" s="278"/>
      <c r="C114" s="246">
        <v>2</v>
      </c>
      <c r="D114" s="246">
        <v>2</v>
      </c>
      <c r="E114" s="246">
        <v>5</v>
      </c>
      <c r="F114" s="246">
        <v>5</v>
      </c>
      <c r="G114" s="246">
        <v>5</v>
      </c>
      <c r="H114" s="246">
        <v>5</v>
      </c>
    </row>
    <row r="115" spans="1:8" x14ac:dyDescent="0.2">
      <c r="A115" s="32"/>
      <c r="B115" s="156"/>
      <c r="C115" s="156"/>
      <c r="D115" s="156"/>
      <c r="E115" s="156"/>
      <c r="F115" s="156"/>
      <c r="G115" s="156"/>
      <c r="H115" s="156"/>
    </row>
    <row r="116" spans="1:8" x14ac:dyDescent="0.2">
      <c r="A116" s="6" t="s">
        <v>835</v>
      </c>
      <c r="B116" s="156"/>
      <c r="C116" s="156"/>
      <c r="D116" s="156"/>
      <c r="E116" s="156"/>
      <c r="F116" s="156"/>
      <c r="G116" s="156"/>
      <c r="H116" s="156"/>
    </row>
    <row r="117" spans="1:8" x14ac:dyDescent="0.2">
      <c r="A117" s="6" t="s">
        <v>836</v>
      </c>
      <c r="B117" s="156"/>
      <c r="C117" s="156"/>
      <c r="D117" s="156"/>
      <c r="E117" s="156"/>
      <c r="F117" s="156"/>
      <c r="G117" s="156"/>
      <c r="H117" s="156"/>
    </row>
    <row r="118" spans="1:8" x14ac:dyDescent="0.2">
      <c r="A118" s="6"/>
      <c r="B118" s="156"/>
      <c r="C118" s="156"/>
      <c r="D118" s="156"/>
      <c r="E118" s="156"/>
      <c r="F118" s="156"/>
      <c r="G118" s="156"/>
      <c r="H118" s="156"/>
    </row>
  </sheetData>
  <sheetProtection algorithmName="SHA-512" hashValue="jzrzudMotKJejos68PE21SpPquYrFSSdKpFEyzVjIkX3riXCYRmT9ktAl8JpHIPu4AZFtUhov7vVhNtEnsWfRQ==" saltValue="9KfwgP5fAhU7484IPtJLNw==" spinCount="100000" sheet="1" objects="1" scenarios="1"/>
  <mergeCells count="39">
    <mergeCell ref="A20:B20"/>
    <mergeCell ref="A34:B34"/>
    <mergeCell ref="A23:B23"/>
    <mergeCell ref="A24:B24"/>
    <mergeCell ref="A25:B25"/>
    <mergeCell ref="A27:B27"/>
    <mergeCell ref="A28:B28"/>
    <mergeCell ref="A29:B29"/>
    <mergeCell ref="A30:B30"/>
    <mergeCell ref="A31:B31"/>
    <mergeCell ref="A33:B33"/>
    <mergeCell ref="A22:B22"/>
    <mergeCell ref="A14:B14"/>
    <mergeCell ref="A15:A16"/>
    <mergeCell ref="A17:B17"/>
    <mergeCell ref="A18:B18"/>
    <mergeCell ref="A19:B19"/>
    <mergeCell ref="A8:B9"/>
    <mergeCell ref="C8:F8"/>
    <mergeCell ref="G8:H8"/>
    <mergeCell ref="I8:I9"/>
    <mergeCell ref="A11:A13"/>
    <mergeCell ref="A46:B46"/>
    <mergeCell ref="A35:B35"/>
    <mergeCell ref="A36:B36"/>
    <mergeCell ref="A37:B37"/>
    <mergeCell ref="A38:B38"/>
    <mergeCell ref="A39:B39"/>
    <mergeCell ref="A40:B40"/>
    <mergeCell ref="A41:B41"/>
    <mergeCell ref="A43:B43"/>
    <mergeCell ref="A44:B44"/>
    <mergeCell ref="A45:B45"/>
    <mergeCell ref="G67:H67"/>
    <mergeCell ref="D67:F67"/>
    <mergeCell ref="A56:B56"/>
    <mergeCell ref="A57:B57"/>
    <mergeCell ref="A58:B58"/>
    <mergeCell ref="A59:B59"/>
  </mergeCells>
  <hyperlinks>
    <hyperlink ref="A1" location="Introduction!A1" display="&lt; Home" xr:uid="{E6AFD535-BB0F-41EF-9621-D951C8E91CE5}"/>
  </hyperlinks>
  <pageMargins left="0.70866141732283472" right="0.70866141732283472" top="0.74803149606299213" bottom="0.74803149606299213" header="0.31496062992125984" footer="0.31496062992125984"/>
  <pageSetup paperSize="9" scale="57" fitToHeight="0" orientation="portrait" r:id="rId1"/>
  <headerFooter scaleWithDoc="0">
    <oddFooter>&amp;L&amp;9Dexus 2023 Sustainability Data Pack</oddFooter>
  </headerFooter>
  <rowBreaks count="1" manualBreakCount="1">
    <brk id="6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4814-B3B8-4961-8BD9-864B40A7F035}">
  <sheetPr codeName="Sheet3">
    <tabColor theme="4" tint="0.79998168889431442"/>
    <pageSetUpPr fitToPage="1"/>
  </sheetPr>
  <dimension ref="A1:H42"/>
  <sheetViews>
    <sheetView showGridLines="0" workbookViewId="0"/>
  </sheetViews>
  <sheetFormatPr defaultRowHeight="26.25" customHeight="1" x14ac:dyDescent="0.2"/>
  <cols>
    <col min="1" max="1" width="54.625" style="10" customWidth="1"/>
    <col min="2" max="8" width="12" style="10" customWidth="1"/>
    <col min="9" max="16384" width="9" style="10"/>
  </cols>
  <sheetData>
    <row r="1" spans="1:8" ht="14.25" customHeight="1" x14ac:dyDescent="0.2">
      <c r="A1" s="314" t="s">
        <v>20</v>
      </c>
      <c r="B1" s="659"/>
    </row>
    <row r="2" spans="1:8" ht="14.25" customHeight="1" x14ac:dyDescent="0.2"/>
    <row r="3" spans="1:8" ht="14.25" customHeight="1" x14ac:dyDescent="0.2"/>
    <row r="4" spans="1:8" ht="20.25" thickBot="1" x14ac:dyDescent="0.25">
      <c r="A4" s="33" t="s">
        <v>21</v>
      </c>
    </row>
    <row r="5" spans="1:8" ht="20.25" customHeight="1" thickTop="1" x14ac:dyDescent="0.2"/>
    <row r="6" spans="1:8" s="6" customFormat="1" ht="26.25" customHeight="1" x14ac:dyDescent="0.2">
      <c r="A6" s="73" t="s">
        <v>22</v>
      </c>
      <c r="B6" s="74" t="s">
        <v>23</v>
      </c>
      <c r="C6" s="74" t="s">
        <v>24</v>
      </c>
      <c r="D6" s="74" t="s">
        <v>25</v>
      </c>
      <c r="E6" s="74" t="s">
        <v>26</v>
      </c>
      <c r="F6" s="74" t="s">
        <v>27</v>
      </c>
      <c r="G6" s="74" t="s">
        <v>28</v>
      </c>
    </row>
    <row r="7" spans="1:8" s="6" customFormat="1" ht="20.100000000000001" customHeight="1" x14ac:dyDescent="0.2">
      <c r="A7" s="70" t="s">
        <v>29</v>
      </c>
      <c r="B7" s="71">
        <v>1728.9</v>
      </c>
      <c r="C7" s="71">
        <v>1281</v>
      </c>
      <c r="D7" s="72">
        <v>927.7</v>
      </c>
      <c r="E7" s="71">
        <v>1138.4000000000001</v>
      </c>
      <c r="F7" s="71">
        <v>1615.9</v>
      </c>
      <c r="G7" s="71">
        <v>-752.7</v>
      </c>
    </row>
    <row r="8" spans="1:8" s="6" customFormat="1" ht="20.100000000000001" customHeight="1" x14ac:dyDescent="0.2">
      <c r="A8" s="58" t="s">
        <v>30</v>
      </c>
      <c r="B8" s="59">
        <v>485.5</v>
      </c>
      <c r="C8" s="59">
        <v>517.20000000000005</v>
      </c>
      <c r="D8" s="59">
        <v>550.5</v>
      </c>
      <c r="E8" s="59">
        <v>561.70000000000005</v>
      </c>
      <c r="F8" s="59">
        <v>572.20000000000005</v>
      </c>
      <c r="G8" s="388">
        <v>555</v>
      </c>
    </row>
    <row r="9" spans="1:8" s="6" customFormat="1" ht="20.100000000000001" customHeight="1" x14ac:dyDescent="0.2">
      <c r="A9" s="58" t="s">
        <v>31</v>
      </c>
      <c r="B9" s="59">
        <v>47.7</v>
      </c>
      <c r="C9" s="59">
        <v>50.3</v>
      </c>
      <c r="D9" s="59">
        <v>50.3</v>
      </c>
      <c r="E9" s="59">
        <v>51.8</v>
      </c>
      <c r="F9" s="59">
        <v>53.2</v>
      </c>
      <c r="G9" s="59">
        <v>51.6</v>
      </c>
    </row>
    <row r="10" spans="1:8" s="6" customFormat="1" ht="20.100000000000001" customHeight="1" x14ac:dyDescent="0.2">
      <c r="A10" s="58" t="s">
        <v>32</v>
      </c>
      <c r="B10" s="59">
        <v>5.0999999999999996</v>
      </c>
      <c r="C10" s="59">
        <v>5.5</v>
      </c>
      <c r="D10" s="388">
        <v>0</v>
      </c>
      <c r="E10" s="388">
        <v>3</v>
      </c>
      <c r="F10" s="388">
        <v>2.7</v>
      </c>
      <c r="G10" s="388">
        <v>-3</v>
      </c>
    </row>
    <row r="11" spans="1:8" s="6" customFormat="1" ht="20.100000000000001" customHeight="1" x14ac:dyDescent="0.2">
      <c r="A11" s="58" t="s">
        <v>33</v>
      </c>
      <c r="B11" s="59">
        <v>653.29999999999995</v>
      </c>
      <c r="C11" s="59">
        <v>681.5</v>
      </c>
      <c r="D11" s="59">
        <v>730.2</v>
      </c>
      <c r="E11" s="59">
        <v>717</v>
      </c>
      <c r="F11" s="59">
        <v>757.6</v>
      </c>
      <c r="G11" s="59">
        <v>738.5</v>
      </c>
    </row>
    <row r="12" spans="1:8" s="6" customFormat="1" ht="20.100000000000001" customHeight="1" x14ac:dyDescent="0.2">
      <c r="A12" s="58" t="s">
        <v>34</v>
      </c>
      <c r="B12" s="59">
        <v>64.2</v>
      </c>
      <c r="C12" s="59">
        <v>66.3</v>
      </c>
      <c r="D12" s="59">
        <v>66.7</v>
      </c>
      <c r="E12" s="59">
        <v>66.099999999999994</v>
      </c>
      <c r="F12" s="59">
        <v>70.400000000000006</v>
      </c>
      <c r="G12" s="59">
        <v>68.7</v>
      </c>
    </row>
    <row r="13" spans="1:8" s="6" customFormat="1" ht="20.100000000000001" customHeight="1" x14ac:dyDescent="0.2">
      <c r="A13" s="58" t="s">
        <v>35</v>
      </c>
      <c r="B13" s="59">
        <v>47.8</v>
      </c>
      <c r="C13" s="59">
        <v>50.2</v>
      </c>
      <c r="D13" s="59">
        <v>50.3</v>
      </c>
      <c r="E13" s="59">
        <v>51.8</v>
      </c>
      <c r="F13" s="59">
        <v>53.2</v>
      </c>
      <c r="G13" s="59">
        <v>51.6</v>
      </c>
    </row>
    <row r="14" spans="1:8" s="6" customFormat="1" ht="20.100000000000001" customHeight="1" x14ac:dyDescent="0.2">
      <c r="A14" s="58" t="s">
        <v>36</v>
      </c>
      <c r="B14" s="59">
        <v>7.6</v>
      </c>
      <c r="C14" s="59">
        <v>10.1</v>
      </c>
      <c r="D14" s="388">
        <v>9</v>
      </c>
      <c r="E14" s="59">
        <v>8.3000000000000007</v>
      </c>
      <c r="F14" s="59">
        <v>9.6999999999999993</v>
      </c>
      <c r="G14" s="388">
        <v>8</v>
      </c>
    </row>
    <row r="15" spans="1:8" s="6" customFormat="1" ht="20.100000000000001" customHeight="1" x14ac:dyDescent="0.2">
      <c r="A15" s="58" t="s">
        <v>37</v>
      </c>
      <c r="B15" s="59">
        <v>9.64</v>
      </c>
      <c r="C15" s="59">
        <v>10.48</v>
      </c>
      <c r="D15" s="59">
        <v>10.86</v>
      </c>
      <c r="E15" s="59">
        <v>11.42</v>
      </c>
      <c r="F15" s="59">
        <v>12.28</v>
      </c>
      <c r="G15" s="59">
        <v>10.88</v>
      </c>
    </row>
    <row r="16" spans="1:8" s="6" customFormat="1" ht="20.100000000000001" customHeight="1" x14ac:dyDescent="0.2">
      <c r="A16" s="58" t="s">
        <v>38</v>
      </c>
      <c r="B16" s="59">
        <v>24.1</v>
      </c>
      <c r="C16" s="59">
        <v>24</v>
      </c>
      <c r="D16" s="59">
        <v>24.3</v>
      </c>
      <c r="E16" s="59">
        <v>26.7</v>
      </c>
      <c r="F16" s="59" t="s">
        <v>39</v>
      </c>
      <c r="G16" s="388" t="s">
        <v>40</v>
      </c>
      <c r="H16" s="6" t="s">
        <v>41</v>
      </c>
    </row>
    <row r="17" spans="1:7" s="6" customFormat="1" ht="20.100000000000001" customHeight="1" x14ac:dyDescent="0.2">
      <c r="A17" s="58" t="s">
        <v>42</v>
      </c>
      <c r="B17" s="388">
        <v>7</v>
      </c>
      <c r="C17" s="59">
        <v>6.7</v>
      </c>
      <c r="D17" s="59">
        <v>6.9</v>
      </c>
      <c r="E17" s="59">
        <v>6.2</v>
      </c>
      <c r="F17" s="59">
        <v>5.5</v>
      </c>
      <c r="G17" s="59">
        <v>5.0999999999999996</v>
      </c>
    </row>
    <row r="18" spans="1:7" s="6" customFormat="1" ht="20.100000000000001" customHeight="1" x14ac:dyDescent="0.2">
      <c r="A18" s="75" t="s">
        <v>43</v>
      </c>
      <c r="B18" s="76">
        <v>7.5</v>
      </c>
      <c r="C18" s="76">
        <v>39.4</v>
      </c>
      <c r="D18" s="76">
        <v>-25.7</v>
      </c>
      <c r="E18" s="76">
        <v>22</v>
      </c>
      <c r="F18" s="76">
        <v>-12.3</v>
      </c>
      <c r="G18" s="76">
        <v>-6.3</v>
      </c>
    </row>
    <row r="19" spans="1:7" s="6" customFormat="1" ht="20.100000000000001" customHeight="1" x14ac:dyDescent="0.2">
      <c r="A19" s="397"/>
      <c r="B19" s="397"/>
      <c r="C19" s="397"/>
      <c r="D19" s="397"/>
      <c r="E19" s="397"/>
      <c r="F19" s="397"/>
      <c r="G19" s="397"/>
    </row>
    <row r="20" spans="1:7" s="6" customFormat="1" ht="20.100000000000001" customHeight="1" x14ac:dyDescent="0.2">
      <c r="A20" s="673" t="s">
        <v>1421</v>
      </c>
      <c r="B20" s="673"/>
      <c r="C20" s="673"/>
      <c r="D20" s="673"/>
      <c r="E20" s="673"/>
      <c r="F20" s="673"/>
      <c r="G20" s="673"/>
    </row>
    <row r="21" spans="1:7" s="6" customFormat="1" ht="27" customHeight="1" x14ac:dyDescent="0.2">
      <c r="A21" s="673" t="s">
        <v>44</v>
      </c>
      <c r="B21" s="673"/>
      <c r="C21" s="673"/>
      <c r="D21" s="673"/>
      <c r="E21" s="673"/>
      <c r="F21" s="673"/>
      <c r="G21" s="673"/>
    </row>
    <row r="22" spans="1:7" s="6" customFormat="1" ht="33" customHeight="1" x14ac:dyDescent="0.2">
      <c r="A22" s="673" t="s">
        <v>45</v>
      </c>
      <c r="B22" s="674"/>
      <c r="C22" s="674"/>
      <c r="D22" s="674"/>
      <c r="E22" s="674"/>
      <c r="F22" s="674"/>
      <c r="G22" s="674"/>
    </row>
    <row r="23" spans="1:7" ht="20.100000000000001" customHeight="1" x14ac:dyDescent="0.2">
      <c r="A23" s="11"/>
    </row>
    <row r="24" spans="1:7" ht="20.100000000000001" customHeight="1" x14ac:dyDescent="0.2">
      <c r="A24" s="11"/>
    </row>
    <row r="25" spans="1:7" ht="20.100000000000001" customHeight="1" thickBot="1" x14ac:dyDescent="0.25">
      <c r="A25" s="34" t="s">
        <v>1431</v>
      </c>
    </row>
    <row r="26" spans="1:7" ht="20.100000000000001" customHeight="1" thickTop="1" x14ac:dyDescent="0.2"/>
    <row r="27" spans="1:7" s="6" customFormat="1" ht="34.5" customHeight="1" x14ac:dyDescent="0.2">
      <c r="A27" s="74"/>
      <c r="B27" s="74" t="s">
        <v>46</v>
      </c>
      <c r="C27" s="74" t="s">
        <v>47</v>
      </c>
      <c r="D27" s="74" t="s">
        <v>48</v>
      </c>
      <c r="E27" s="74" t="s">
        <v>49</v>
      </c>
    </row>
    <row r="28" spans="1:7" s="6" customFormat="1" ht="20.100000000000001" customHeight="1" x14ac:dyDescent="0.2">
      <c r="A28" s="70" t="s">
        <v>50</v>
      </c>
      <c r="B28" s="367">
        <v>-6.3E-2</v>
      </c>
      <c r="C28" s="367">
        <v>1E-3</v>
      </c>
      <c r="D28" s="367">
        <v>8.0000000000000002E-3</v>
      </c>
      <c r="E28" s="367">
        <v>7.3999999999999996E-2</v>
      </c>
    </row>
    <row r="29" spans="1:7" s="6" customFormat="1" ht="20.100000000000001" customHeight="1" x14ac:dyDescent="0.2">
      <c r="A29" s="647" t="s">
        <v>51</v>
      </c>
      <c r="B29" s="648">
        <v>8.1000000000000003E-2</v>
      </c>
      <c r="C29" s="648">
        <v>8.1000000000000003E-2</v>
      </c>
      <c r="D29" s="648">
        <v>3.5000000000000003E-2</v>
      </c>
      <c r="E29" s="648">
        <v>7.6999999999999999E-2</v>
      </c>
      <c r="F29" s="397"/>
    </row>
    <row r="30" spans="1:7" ht="20.100000000000001" customHeight="1" x14ac:dyDescent="0.2">
      <c r="A30" s="12"/>
      <c r="B30" s="12"/>
      <c r="C30" s="12"/>
      <c r="D30" s="12"/>
      <c r="E30" s="12"/>
    </row>
    <row r="31" spans="1:7" ht="20.100000000000001" customHeight="1" x14ac:dyDescent="0.2"/>
    <row r="32" spans="1:7" ht="20.100000000000001" customHeight="1" x14ac:dyDescent="0.2"/>
    <row r="33" spans="1:1" ht="20.100000000000001" customHeight="1" x14ac:dyDescent="0.2"/>
    <row r="34" spans="1:1" ht="20.100000000000001" customHeight="1" x14ac:dyDescent="0.2"/>
    <row r="42" spans="1:1" ht="26.25" customHeight="1" x14ac:dyDescent="0.2">
      <c r="A42" s="6" t="s">
        <v>52</v>
      </c>
    </row>
  </sheetData>
  <sheetProtection algorithmName="SHA-512" hashValue="QGZQXMyHdMM768cm0+ik7BiwoKhdyRil3AfasSPhPxSQUtwSwfAT5zQWQIM1Tl0FJWAM4WXpP0wDAat01/fk8w==" saltValue="3N3DvBxDngmcf+HfpLuXfQ==" spinCount="100000" sheet="1" objects="1" scenarios="1"/>
  <mergeCells count="3">
    <mergeCell ref="A20:G20"/>
    <mergeCell ref="A21:G21"/>
    <mergeCell ref="A22:G22"/>
  </mergeCells>
  <hyperlinks>
    <hyperlink ref="A1" location="Introduction!A1" display="&lt; Home" xr:uid="{A73E058A-4FFE-421A-A3AC-8EFF04FCC2D9}"/>
  </hyperlinks>
  <pageMargins left="0.70866141732283472" right="0.70866141732283472" top="0.74803149606299213" bottom="0.74803149606299213" header="0.31496062992125984" footer="0.31496062992125984"/>
  <pageSetup paperSize="9" scale="63" orientation="portrait" r:id="rId1"/>
  <headerFooter scaleWithDoc="0">
    <oddFooter>&amp;L&amp;9Dexus 2023 Sustainability Data Pack</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3E5A3-E639-42E5-B566-B5E5138D5636}">
  <sheetPr codeName="Sheet30">
    <tabColor theme="9"/>
    <pageSetUpPr fitToPage="1"/>
  </sheetPr>
  <dimension ref="A1:I87"/>
  <sheetViews>
    <sheetView showGridLines="0" zoomScaleNormal="100" workbookViewId="0"/>
  </sheetViews>
  <sheetFormatPr defaultRowHeight="14.25" x14ac:dyDescent="0.2"/>
  <cols>
    <col min="1" max="1" width="23.875" customWidth="1"/>
    <col min="2" max="2" width="31" customWidth="1"/>
    <col min="3" max="4" width="12" customWidth="1"/>
    <col min="5" max="7" width="12" style="150" customWidth="1"/>
    <col min="8" max="9" width="12" customWidth="1"/>
    <col min="10" max="10" width="12.25" customWidth="1"/>
  </cols>
  <sheetData>
    <row r="1" spans="1:7" x14ac:dyDescent="0.2">
      <c r="A1" s="314" t="s">
        <v>20</v>
      </c>
      <c r="B1" s="659"/>
    </row>
    <row r="4" spans="1:7" ht="20.25" thickBot="1" x14ac:dyDescent="0.35">
      <c r="A4" s="131" t="s">
        <v>13</v>
      </c>
      <c r="B4" s="131"/>
    </row>
    <row r="5" spans="1:7" ht="15" thickTop="1" x14ac:dyDescent="0.2"/>
    <row r="6" spans="1:7" ht="15" x14ac:dyDescent="0.25">
      <c r="A6" s="167" t="s">
        <v>908</v>
      </c>
      <c r="B6" s="32"/>
      <c r="C6" s="32"/>
      <c r="D6" s="32"/>
      <c r="E6" s="152"/>
      <c r="F6" s="152"/>
      <c r="G6" s="152"/>
    </row>
    <row r="7" spans="1:7" ht="15" x14ac:dyDescent="0.25">
      <c r="A7" s="39"/>
      <c r="B7" s="32"/>
      <c r="C7" s="32"/>
      <c r="D7" s="32"/>
      <c r="E7" s="152"/>
      <c r="F7" s="152"/>
      <c r="G7" s="152"/>
    </row>
    <row r="8" spans="1:7" ht="19.5" customHeight="1" x14ac:dyDescent="0.2">
      <c r="A8" s="752" t="s">
        <v>772</v>
      </c>
      <c r="B8" s="752"/>
      <c r="C8" s="242"/>
      <c r="D8" s="243" t="s">
        <v>1344</v>
      </c>
      <c r="E8" s="243" t="s">
        <v>1343</v>
      </c>
      <c r="F8" s="243" t="s">
        <v>666</v>
      </c>
      <c r="G8" s="243" t="s">
        <v>28</v>
      </c>
    </row>
    <row r="9" spans="1:7" ht="19.5" customHeight="1" x14ac:dyDescent="0.2">
      <c r="A9" s="288" t="s">
        <v>865</v>
      </c>
      <c r="B9" s="274"/>
      <c r="C9" s="274"/>
      <c r="D9" s="274"/>
      <c r="E9" s="274"/>
      <c r="F9" s="274"/>
      <c r="G9" s="274"/>
    </row>
    <row r="10" spans="1:7" ht="19.5" customHeight="1" x14ac:dyDescent="0.2">
      <c r="A10" s="742" t="s">
        <v>866</v>
      </c>
      <c r="B10" s="257" t="s">
        <v>867</v>
      </c>
      <c r="C10" s="257"/>
      <c r="D10" s="338">
        <v>107.46344444444445</v>
      </c>
      <c r="E10" s="338">
        <v>145.63519444444444</v>
      </c>
      <c r="F10" s="338">
        <v>220.46425000000002</v>
      </c>
      <c r="G10" s="338">
        <v>244.96174999999997</v>
      </c>
    </row>
    <row r="11" spans="1:7" ht="19.5" customHeight="1" x14ac:dyDescent="0.2">
      <c r="A11" s="743"/>
      <c r="B11" s="258" t="s">
        <v>868</v>
      </c>
      <c r="C11" s="258"/>
      <c r="D11" s="291">
        <v>0</v>
      </c>
      <c r="E11" s="291">
        <v>0</v>
      </c>
      <c r="F11" s="291">
        <v>23.427798222222222</v>
      </c>
      <c r="G11" s="291">
        <v>7.0230662777777768</v>
      </c>
    </row>
    <row r="12" spans="1:7" ht="19.5" customHeight="1" x14ac:dyDescent="0.2">
      <c r="A12" s="743"/>
      <c r="B12" s="258" t="s">
        <v>869</v>
      </c>
      <c r="C12" s="258"/>
      <c r="D12" s="291">
        <v>1635.6005475061497</v>
      </c>
      <c r="E12" s="291">
        <v>1773.3803921432252</v>
      </c>
      <c r="F12" s="291">
        <v>0</v>
      </c>
      <c r="G12" s="291">
        <v>0</v>
      </c>
    </row>
    <row r="13" spans="1:7" ht="19.5" customHeight="1" x14ac:dyDescent="0.2">
      <c r="A13" s="749" t="s">
        <v>870</v>
      </c>
      <c r="B13" s="749"/>
      <c r="C13" s="245"/>
      <c r="D13" s="303">
        <v>1743.0639919505941</v>
      </c>
      <c r="E13" s="303">
        <v>1919.0155865876695</v>
      </c>
      <c r="F13" s="303">
        <v>243.89204822222223</v>
      </c>
      <c r="G13" s="303">
        <v>251.98481627777775</v>
      </c>
    </row>
    <row r="14" spans="1:7" ht="26.25" customHeight="1" x14ac:dyDescent="0.2">
      <c r="A14" s="743" t="s">
        <v>871</v>
      </c>
      <c r="B14" s="258" t="s">
        <v>872</v>
      </c>
      <c r="C14" s="258"/>
      <c r="D14" s="291">
        <v>382.5381994938499</v>
      </c>
      <c r="E14" s="291">
        <v>413.95280815677489</v>
      </c>
      <c r="F14" s="291">
        <v>2143.9003882999996</v>
      </c>
      <c r="G14" s="291">
        <v>1120.9446632940089</v>
      </c>
    </row>
    <row r="15" spans="1:7" ht="19.5" customHeight="1" x14ac:dyDescent="0.2">
      <c r="A15" s="743"/>
      <c r="B15" s="258" t="s">
        <v>873</v>
      </c>
      <c r="C15" s="258"/>
      <c r="D15" s="291">
        <v>135.29079300000004</v>
      </c>
      <c r="E15" s="291">
        <v>149.61182740000001</v>
      </c>
      <c r="F15" s="291">
        <v>308.31640640000001</v>
      </c>
      <c r="G15" s="291">
        <v>196.5055531009524</v>
      </c>
    </row>
    <row r="16" spans="1:7" ht="19.5" customHeight="1" x14ac:dyDescent="0.2">
      <c r="A16" s="749" t="s">
        <v>874</v>
      </c>
      <c r="B16" s="749"/>
      <c r="C16" s="245"/>
      <c r="D16" s="303">
        <v>517.82899249384991</v>
      </c>
      <c r="E16" s="303">
        <v>563.56463555677487</v>
      </c>
      <c r="F16" s="303">
        <v>2452.2167946999998</v>
      </c>
      <c r="G16" s="303">
        <v>1317.4502163949614</v>
      </c>
    </row>
    <row r="17" spans="1:7" ht="19.5" customHeight="1" x14ac:dyDescent="0.2">
      <c r="A17" s="749" t="s">
        <v>875</v>
      </c>
      <c r="B17" s="749"/>
      <c r="C17" s="245"/>
      <c r="D17" s="291">
        <v>2260.8929844444438</v>
      </c>
      <c r="E17" s="291">
        <v>2482.5802221444446</v>
      </c>
      <c r="F17" s="291">
        <v>2696.1088429222218</v>
      </c>
      <c r="G17" s="291">
        <v>1569.4350326727392</v>
      </c>
    </row>
    <row r="18" spans="1:7" ht="19.5" customHeight="1" x14ac:dyDescent="0.2">
      <c r="A18" s="743" t="s">
        <v>876</v>
      </c>
      <c r="B18" s="743"/>
      <c r="C18" s="258"/>
      <c r="D18" s="292">
        <v>0.24046711669695495</v>
      </c>
      <c r="E18" s="292">
        <v>0.24115442549002961</v>
      </c>
      <c r="F18" s="292">
        <v>1</v>
      </c>
      <c r="G18" s="292">
        <v>1</v>
      </c>
    </row>
    <row r="19" spans="1:7" ht="19.5" customHeight="1" x14ac:dyDescent="0.2">
      <c r="A19" s="743" t="s">
        <v>877</v>
      </c>
      <c r="B19" s="743"/>
      <c r="C19" s="258"/>
      <c r="D19" s="292">
        <v>0.22903737419535275</v>
      </c>
      <c r="E19" s="292">
        <v>0.22700762316956252</v>
      </c>
      <c r="F19" s="292">
        <v>0.90953924250406903</v>
      </c>
      <c r="G19" s="292">
        <v>0.83944234005746066</v>
      </c>
    </row>
    <row r="20" spans="1:7" ht="19.5" customHeight="1" x14ac:dyDescent="0.2">
      <c r="A20" s="287" t="s">
        <v>878</v>
      </c>
      <c r="B20" s="284"/>
      <c r="C20" s="284"/>
      <c r="D20" s="287"/>
      <c r="E20" s="287"/>
      <c r="F20" s="287"/>
      <c r="G20" s="287"/>
    </row>
    <row r="21" spans="1:7" ht="19.5" customHeight="1" x14ac:dyDescent="0.2">
      <c r="A21" s="742" t="s">
        <v>879</v>
      </c>
      <c r="B21" s="742"/>
      <c r="C21" s="257"/>
      <c r="D21" s="338">
        <v>14374.740099999999</v>
      </c>
      <c r="E21" s="338">
        <v>19667.846926166665</v>
      </c>
      <c r="F21" s="338">
        <v>18818.137873200001</v>
      </c>
      <c r="G21" s="338">
        <v>13200.368705058581</v>
      </c>
    </row>
    <row r="22" spans="1:7" ht="19.5" customHeight="1" x14ac:dyDescent="0.2">
      <c r="A22" s="743" t="s">
        <v>880</v>
      </c>
      <c r="B22" s="743"/>
      <c r="C22" s="258"/>
      <c r="D22" s="291">
        <v>0</v>
      </c>
      <c r="E22" s="291">
        <v>0</v>
      </c>
      <c r="F22" s="291">
        <v>0</v>
      </c>
      <c r="G22" s="291">
        <v>0</v>
      </c>
    </row>
    <row r="23" spans="1:7" ht="19.5" customHeight="1" x14ac:dyDescent="0.2">
      <c r="A23" s="749" t="s">
        <v>881</v>
      </c>
      <c r="B23" s="749"/>
      <c r="C23" s="245"/>
      <c r="D23" s="303">
        <v>14374.740099999999</v>
      </c>
      <c r="E23" s="303">
        <v>19667.846926166665</v>
      </c>
      <c r="F23" s="303">
        <v>18818.137873200001</v>
      </c>
      <c r="G23" s="303">
        <v>13200.368705058581</v>
      </c>
    </row>
    <row r="24" spans="1:7" ht="19.5" customHeight="1" x14ac:dyDescent="0.2">
      <c r="A24" s="743" t="s">
        <v>882</v>
      </c>
      <c r="B24" s="743"/>
      <c r="C24" s="258"/>
      <c r="D24" s="292">
        <v>0</v>
      </c>
      <c r="E24" s="292">
        <v>0</v>
      </c>
      <c r="F24" s="292">
        <v>0</v>
      </c>
      <c r="G24" s="292">
        <v>0</v>
      </c>
    </row>
    <row r="25" spans="1:7" ht="19.5" customHeight="1" x14ac:dyDescent="0.2">
      <c r="A25" s="287" t="s">
        <v>883</v>
      </c>
      <c r="B25" s="249"/>
      <c r="C25" s="249"/>
      <c r="D25" s="287"/>
      <c r="E25" s="287"/>
      <c r="F25" s="287"/>
      <c r="G25" s="287"/>
    </row>
    <row r="26" spans="1:7" ht="19.5" customHeight="1" x14ac:dyDescent="0.2">
      <c r="A26" s="742" t="s">
        <v>884</v>
      </c>
      <c r="B26" s="742"/>
      <c r="C26" s="257"/>
      <c r="D26" s="338" t="s">
        <v>41</v>
      </c>
      <c r="E26" s="338">
        <v>28</v>
      </c>
      <c r="F26" s="338">
        <v>221.6815</v>
      </c>
      <c r="G26" s="338">
        <v>275.33167741935483</v>
      </c>
    </row>
    <row r="27" spans="1:7" ht="19.5" customHeight="1" x14ac:dyDescent="0.2">
      <c r="A27" s="743" t="s">
        <v>885</v>
      </c>
      <c r="B27" s="743"/>
      <c r="C27" s="258"/>
      <c r="D27" s="291" t="s">
        <v>41</v>
      </c>
      <c r="E27" s="291">
        <v>58</v>
      </c>
      <c r="F27" s="291">
        <v>44.691800000000001</v>
      </c>
      <c r="G27" s="291">
        <v>72.123000000000005</v>
      </c>
    </row>
    <row r="28" spans="1:7" ht="19.5" customHeight="1" x14ac:dyDescent="0.2">
      <c r="A28" s="743" t="s">
        <v>886</v>
      </c>
      <c r="B28" s="743"/>
      <c r="C28" s="258"/>
      <c r="D28" s="303" t="s">
        <v>41</v>
      </c>
      <c r="E28" s="303">
        <v>86</v>
      </c>
      <c r="F28" s="303">
        <v>266.37329999999997</v>
      </c>
      <c r="G28" s="303">
        <v>347.45467741935482</v>
      </c>
    </row>
    <row r="29" spans="1:7" ht="19.5" customHeight="1" x14ac:dyDescent="0.2">
      <c r="A29" s="737" t="s">
        <v>887</v>
      </c>
      <c r="B29" s="737"/>
      <c r="C29" s="541"/>
      <c r="D29" s="614" t="s">
        <v>41</v>
      </c>
      <c r="E29" s="614">
        <v>0.67441860465116277</v>
      </c>
      <c r="F29" s="614">
        <v>0.16777882768280455</v>
      </c>
      <c r="G29" s="292">
        <v>0.20757527438018142</v>
      </c>
    </row>
    <row r="30" spans="1:7" ht="19.5" customHeight="1" x14ac:dyDescent="0.2">
      <c r="A30" s="523" t="s">
        <v>1356</v>
      </c>
      <c r="B30" s="523"/>
      <c r="C30" s="523"/>
      <c r="D30" s="292" t="s">
        <v>41</v>
      </c>
      <c r="E30" s="292">
        <v>0.20221252466412012</v>
      </c>
      <c r="F30" s="292">
        <v>0.79243314984558955</v>
      </c>
      <c r="G30" s="292">
        <v>0.76825296925554576</v>
      </c>
    </row>
    <row r="31" spans="1:7" ht="19.5" customHeight="1" x14ac:dyDescent="0.2">
      <c r="A31" s="287" t="s">
        <v>757</v>
      </c>
      <c r="B31" s="284"/>
      <c r="C31" s="284"/>
      <c r="D31" s="287"/>
      <c r="E31" s="287"/>
      <c r="F31" s="287"/>
      <c r="G31" s="287"/>
    </row>
    <row r="32" spans="1:7" ht="19.5" customHeight="1" x14ac:dyDescent="0.2">
      <c r="A32" s="742" t="s">
        <v>889</v>
      </c>
      <c r="B32" s="742"/>
      <c r="C32" s="257"/>
      <c r="D32" s="338">
        <v>19.935328652000003</v>
      </c>
      <c r="E32" s="338">
        <v>27.016493651000001</v>
      </c>
      <c r="F32" s="338">
        <v>145.80672495782005</v>
      </c>
      <c r="G32" s="338">
        <v>208.98665410771997</v>
      </c>
    </row>
    <row r="33" spans="1:9" ht="19.5" customHeight="1" x14ac:dyDescent="0.2">
      <c r="A33" s="743" t="s">
        <v>890</v>
      </c>
      <c r="B33" s="743"/>
      <c r="C33" s="258"/>
      <c r="D33" s="291">
        <v>1634.69238507</v>
      </c>
      <c r="E33" s="291">
        <v>1763.1425848230001</v>
      </c>
      <c r="F33" s="291">
        <v>1693.445106957</v>
      </c>
      <c r="G33" s="291">
        <v>802.69753188462641</v>
      </c>
    </row>
    <row r="34" spans="1:9" ht="19.5" customHeight="1" x14ac:dyDescent="0.2">
      <c r="A34" s="743" t="s">
        <v>891</v>
      </c>
      <c r="B34" s="743"/>
      <c r="C34" s="258"/>
      <c r="D34" s="291">
        <v>643.80077458400012</v>
      </c>
      <c r="E34" s="291">
        <v>280.66025017522423</v>
      </c>
      <c r="F34" s="291">
        <v>553.85616342832793</v>
      </c>
      <c r="G34" s="291">
        <v>536.50129150550947</v>
      </c>
    </row>
    <row r="35" spans="1:9" ht="19.5" customHeight="1" x14ac:dyDescent="0.2">
      <c r="A35" s="743" t="s">
        <v>892</v>
      </c>
      <c r="B35" s="743"/>
      <c r="C35" s="258"/>
      <c r="D35" s="291">
        <v>1634.6923850699998</v>
      </c>
      <c r="E35" s="291">
        <v>1763.1425848229997</v>
      </c>
      <c r="F35" s="291">
        <v>191.36006020646116</v>
      </c>
      <c r="G35" s="291">
        <v>0</v>
      </c>
    </row>
    <row r="36" spans="1:9" ht="19.5" customHeight="1" x14ac:dyDescent="0.2">
      <c r="A36" s="743" t="s">
        <v>893</v>
      </c>
      <c r="B36" s="743"/>
      <c r="C36" s="258"/>
      <c r="D36" s="291">
        <v>643.80077458400012</v>
      </c>
      <c r="E36" s="291">
        <v>280.66025017522418</v>
      </c>
      <c r="F36" s="291">
        <v>378.23520191529724</v>
      </c>
      <c r="G36" s="291">
        <v>418.81139817140792</v>
      </c>
    </row>
    <row r="37" spans="1:9" ht="19.5" customHeight="1" x14ac:dyDescent="0.2">
      <c r="A37" s="749" t="s">
        <v>894</v>
      </c>
      <c r="B37" s="749"/>
      <c r="C37" s="245"/>
      <c r="D37" s="303">
        <v>2298.428488306</v>
      </c>
      <c r="E37" s="303">
        <v>2070.8193286492242</v>
      </c>
      <c r="F37" s="303">
        <v>2393.1079953431481</v>
      </c>
      <c r="G37" s="303">
        <v>1548.1854774978558</v>
      </c>
    </row>
    <row r="38" spans="1:9" ht="19.5" customHeight="1" x14ac:dyDescent="0.2">
      <c r="A38" s="749" t="s">
        <v>895</v>
      </c>
      <c r="B38" s="749"/>
      <c r="C38" s="245"/>
      <c r="D38" s="303">
        <v>2298.428488306</v>
      </c>
      <c r="E38" s="303">
        <v>2070.8193286492237</v>
      </c>
      <c r="F38" s="303">
        <v>715.40198707957848</v>
      </c>
      <c r="G38" s="303">
        <v>627.79805227912789</v>
      </c>
    </row>
    <row r="39" spans="1:9" ht="19.5" customHeight="1" x14ac:dyDescent="0.2">
      <c r="A39" s="743" t="s">
        <v>896</v>
      </c>
      <c r="B39" s="743"/>
      <c r="C39" s="258"/>
      <c r="D39" s="291">
        <v>0</v>
      </c>
      <c r="E39" s="291">
        <v>-2070.8193286492237</v>
      </c>
      <c r="F39" s="291">
        <v>-715.40198707957836</v>
      </c>
      <c r="G39" s="291">
        <v>-627.79805227912789</v>
      </c>
    </row>
    <row r="40" spans="1:9" ht="19.5" customHeight="1" x14ac:dyDescent="0.2">
      <c r="A40" s="749" t="s">
        <v>843</v>
      </c>
      <c r="B40" s="749"/>
      <c r="C40" s="245"/>
      <c r="D40" s="303">
        <v>2298.428488306</v>
      </c>
      <c r="E40" s="303">
        <v>0</v>
      </c>
      <c r="F40" s="303">
        <v>0</v>
      </c>
      <c r="G40" s="303">
        <v>0</v>
      </c>
    </row>
    <row r="41" spans="1:9" ht="19.5" customHeight="1" x14ac:dyDescent="0.2">
      <c r="A41" s="287" t="s">
        <v>897</v>
      </c>
      <c r="B41" s="284"/>
      <c r="C41" s="284"/>
      <c r="D41" s="284"/>
      <c r="E41" s="284"/>
      <c r="F41" s="284"/>
      <c r="G41" s="284"/>
    </row>
    <row r="42" spans="1:9" ht="19.5" customHeight="1" x14ac:dyDescent="0.2">
      <c r="A42" s="761" t="s">
        <v>691</v>
      </c>
      <c r="B42" s="761"/>
      <c r="C42" s="286"/>
      <c r="D42" s="519">
        <v>59927.399999999994</v>
      </c>
      <c r="E42" s="519">
        <v>62912.744999999995</v>
      </c>
      <c r="F42" s="519">
        <v>64606.494999999995</v>
      </c>
      <c r="G42" s="519">
        <v>49139.428583333334</v>
      </c>
    </row>
    <row r="43" spans="1:9" ht="19.5" customHeight="1" x14ac:dyDescent="0.2">
      <c r="A43" s="223"/>
      <c r="B43" s="223"/>
      <c r="C43" s="223"/>
      <c r="D43" s="522"/>
      <c r="E43" s="522"/>
      <c r="F43" s="522"/>
      <c r="G43" s="522"/>
    </row>
    <row r="44" spans="1:9" x14ac:dyDescent="0.2">
      <c r="A44" s="521" t="s">
        <v>1342</v>
      </c>
      <c r="B44" s="126"/>
      <c r="C44" s="126"/>
      <c r="D44" s="141"/>
      <c r="E44" s="141"/>
      <c r="F44" s="141"/>
      <c r="G44" s="141"/>
    </row>
    <row r="45" spans="1:9" x14ac:dyDescent="0.2">
      <c r="A45" s="521"/>
      <c r="B45" s="126"/>
      <c r="C45" s="126"/>
      <c r="D45" s="141"/>
      <c r="E45" s="141"/>
      <c r="F45" s="141"/>
      <c r="G45" s="141"/>
    </row>
    <row r="46" spans="1:9" x14ac:dyDescent="0.2">
      <c r="A46" s="139"/>
      <c r="B46" s="126"/>
      <c r="C46" s="126"/>
      <c r="D46" s="141"/>
      <c r="E46" s="141"/>
      <c r="F46" s="141"/>
      <c r="G46" s="141"/>
    </row>
    <row r="47" spans="1:9" ht="15" x14ac:dyDescent="0.25">
      <c r="A47" s="166" t="s">
        <v>909</v>
      </c>
      <c r="D47" s="150"/>
      <c r="I47" s="150"/>
    </row>
    <row r="48" spans="1:9" x14ac:dyDescent="0.2">
      <c r="D48" s="150"/>
      <c r="I48" s="150"/>
    </row>
    <row r="49" spans="1:9" ht="19.5" customHeight="1" x14ac:dyDescent="0.2">
      <c r="A49" s="255" t="s">
        <v>899</v>
      </c>
      <c r="B49" s="243"/>
      <c r="C49" s="243"/>
      <c r="D49" s="243"/>
      <c r="E49" s="243"/>
      <c r="F49" s="243"/>
      <c r="G49" s="243"/>
      <c r="I49" s="150"/>
    </row>
    <row r="50" spans="1:9" ht="14.25" customHeight="1" x14ac:dyDescent="0.2">
      <c r="A50" s="287"/>
      <c r="B50" s="287"/>
      <c r="C50" s="287"/>
      <c r="D50" s="364" t="s">
        <v>1344</v>
      </c>
      <c r="E50" s="364" t="s">
        <v>1343</v>
      </c>
      <c r="F50" s="364" t="s">
        <v>27</v>
      </c>
      <c r="G50" s="364" t="s">
        <v>28</v>
      </c>
      <c r="I50" s="150"/>
    </row>
    <row r="51" spans="1:9" x14ac:dyDescent="0.2">
      <c r="A51" s="743" t="s">
        <v>1347</v>
      </c>
      <c r="B51" s="743">
        <v>702</v>
      </c>
      <c r="C51" s="258"/>
      <c r="D51" s="291" t="s">
        <v>41</v>
      </c>
      <c r="E51" s="291">
        <v>65.594999999999999</v>
      </c>
      <c r="F51" s="291">
        <v>92.971000000000004</v>
      </c>
      <c r="G51" s="291">
        <v>104.78</v>
      </c>
      <c r="I51" s="150"/>
    </row>
    <row r="52" spans="1:9" x14ac:dyDescent="0.2">
      <c r="A52" s="743" t="s">
        <v>900</v>
      </c>
      <c r="B52" s="743">
        <v>1798</v>
      </c>
      <c r="C52" s="258"/>
      <c r="D52" s="291" t="s">
        <v>41</v>
      </c>
      <c r="E52" s="291">
        <v>7339</v>
      </c>
      <c r="F52" s="291">
        <v>9579</v>
      </c>
      <c r="G52" s="291">
        <v>18545</v>
      </c>
      <c r="I52" s="150"/>
    </row>
    <row r="53" spans="1:9" ht="14.25" customHeight="1" x14ac:dyDescent="0.2">
      <c r="A53" s="743" t="s">
        <v>1240</v>
      </c>
      <c r="B53" s="743">
        <v>9373</v>
      </c>
      <c r="C53" s="258"/>
      <c r="D53" s="291" t="s">
        <v>41</v>
      </c>
      <c r="E53" s="291">
        <v>36642</v>
      </c>
      <c r="F53" s="291">
        <v>275742</v>
      </c>
      <c r="G53" s="291">
        <v>501372</v>
      </c>
      <c r="I53" s="150"/>
    </row>
    <row r="54" spans="1:9" ht="14.25" customHeight="1" x14ac:dyDescent="0.2">
      <c r="A54" s="744" t="s">
        <v>1241</v>
      </c>
      <c r="B54" s="744">
        <v>7979</v>
      </c>
      <c r="C54" s="260"/>
      <c r="D54" s="513" t="s">
        <v>41</v>
      </c>
      <c r="E54" s="513">
        <v>31676</v>
      </c>
      <c r="F54" s="513">
        <v>129956</v>
      </c>
      <c r="G54" s="513">
        <v>166901</v>
      </c>
      <c r="I54" s="150"/>
    </row>
    <row r="55" spans="1:9" ht="14.25" customHeight="1" x14ac:dyDescent="0.2">
      <c r="A55" s="223"/>
      <c r="B55" s="223"/>
      <c r="C55" s="223"/>
      <c r="D55" s="522"/>
      <c r="E55" s="522"/>
      <c r="F55" s="522"/>
      <c r="G55" s="522"/>
      <c r="I55" s="150"/>
    </row>
    <row r="56" spans="1:9" x14ac:dyDescent="0.2">
      <c r="A56" s="521" t="s">
        <v>1342</v>
      </c>
      <c r="D56" s="150"/>
      <c r="I56" s="150"/>
    </row>
    <row r="57" spans="1:9" x14ac:dyDescent="0.2">
      <c r="A57" s="521" t="s">
        <v>1348</v>
      </c>
      <c r="D57" s="150"/>
      <c r="H57" s="150"/>
      <c r="I57" s="150"/>
    </row>
    <row r="58" spans="1:9" x14ac:dyDescent="0.2">
      <c r="D58" s="150"/>
      <c r="H58" s="150"/>
      <c r="I58" s="150"/>
    </row>
    <row r="59" spans="1:9" x14ac:dyDescent="0.2">
      <c r="D59" s="150"/>
      <c r="H59" s="150"/>
      <c r="I59" s="150"/>
    </row>
    <row r="60" spans="1:9" ht="15" x14ac:dyDescent="0.25">
      <c r="A60" s="166" t="s">
        <v>910</v>
      </c>
      <c r="D60" s="150"/>
      <c r="H60" s="150"/>
      <c r="I60" s="150"/>
    </row>
    <row r="61" spans="1:9" x14ac:dyDescent="0.2">
      <c r="D61" s="150"/>
      <c r="H61" s="150"/>
      <c r="I61" s="150"/>
    </row>
    <row r="62" spans="1:9" x14ac:dyDescent="0.2">
      <c r="A62" s="252"/>
      <c r="B62" s="252"/>
      <c r="C62" s="252"/>
      <c r="D62" s="243" t="s">
        <v>1344</v>
      </c>
      <c r="E62" s="243" t="s">
        <v>1343</v>
      </c>
      <c r="F62" s="243" t="s">
        <v>27</v>
      </c>
      <c r="G62" s="243" t="s">
        <v>28</v>
      </c>
      <c r="H62" s="150"/>
    </row>
    <row r="63" spans="1:9" x14ac:dyDescent="0.2">
      <c r="A63" s="365" t="s">
        <v>1476</v>
      </c>
      <c r="B63" s="365"/>
      <c r="C63" s="365"/>
      <c r="D63" s="364"/>
      <c r="E63" s="364"/>
      <c r="F63" s="364"/>
      <c r="G63" s="364"/>
      <c r="H63" s="150"/>
    </row>
    <row r="64" spans="1:9" x14ac:dyDescent="0.2">
      <c r="A64" s="759" t="s">
        <v>904</v>
      </c>
      <c r="B64" s="759">
        <v>56.9</v>
      </c>
      <c r="C64" s="520"/>
      <c r="D64" s="520">
        <v>37.727199652320046</v>
      </c>
      <c r="E64" s="520">
        <v>39.460688325464801</v>
      </c>
      <c r="F64" s="520">
        <v>41.731235271658406</v>
      </c>
      <c r="G64" s="520">
        <v>31.938406243597338</v>
      </c>
      <c r="H64" s="150"/>
    </row>
    <row r="65" spans="1:9" x14ac:dyDescent="0.2">
      <c r="A65" s="759" t="s">
        <v>1479</v>
      </c>
      <c r="B65" s="759">
        <v>219</v>
      </c>
      <c r="C65" s="520"/>
      <c r="D65" s="664">
        <v>0.23986924345124269</v>
      </c>
      <c r="E65" s="664">
        <v>0.31262102656888785</v>
      </c>
      <c r="F65" s="664">
        <v>0.29127315873117715</v>
      </c>
      <c r="G65" s="664">
        <v>0.26863089550731495</v>
      </c>
      <c r="H65" s="150"/>
    </row>
    <row r="66" spans="1:9" x14ac:dyDescent="0.2">
      <c r="A66" s="759" t="s">
        <v>1243</v>
      </c>
      <c r="B66" s="759">
        <v>14.3</v>
      </c>
      <c r="C66" s="520"/>
      <c r="D66" s="520">
        <v>27.610537312181073</v>
      </c>
      <c r="E66" s="520">
        <v>28.454633134732877</v>
      </c>
      <c r="F66" s="520">
        <v>28.468528309960476</v>
      </c>
      <c r="G66" s="520">
        <v>20.588033177404114</v>
      </c>
      <c r="H66" s="150"/>
    </row>
    <row r="67" spans="1:9" x14ac:dyDescent="0.2">
      <c r="A67" s="760" t="s">
        <v>905</v>
      </c>
      <c r="B67" s="760">
        <v>14.3</v>
      </c>
      <c r="C67" s="524"/>
      <c r="D67" s="524">
        <v>27.610537312181069</v>
      </c>
      <c r="E67" s="524">
        <v>28.45463313473287</v>
      </c>
      <c r="F67" s="524">
        <v>5.2187753748950634</v>
      </c>
      <c r="G67" s="524">
        <v>4.2529321185188191</v>
      </c>
      <c r="H67" s="150"/>
    </row>
    <row r="68" spans="1:9" x14ac:dyDescent="0.2">
      <c r="D68" s="150"/>
      <c r="H68" s="150"/>
      <c r="I68" s="150"/>
    </row>
    <row r="69" spans="1:9" x14ac:dyDescent="0.2">
      <c r="A69" s="521" t="s">
        <v>1342</v>
      </c>
      <c r="D69" s="150"/>
      <c r="I69" s="150"/>
    </row>
    <row r="72" spans="1:9" ht="15" x14ac:dyDescent="0.25">
      <c r="A72" s="536" t="s">
        <v>1364</v>
      </c>
      <c r="B72" s="537"/>
      <c r="C72" s="537"/>
      <c r="D72" s="537"/>
      <c r="E72" s="537"/>
      <c r="F72" s="537"/>
      <c r="G72" s="537"/>
      <c r="H72" s="537"/>
    </row>
    <row r="73" spans="1:9" ht="15" x14ac:dyDescent="0.25">
      <c r="A73" s="37"/>
      <c r="B73" s="154"/>
      <c r="C73" s="154"/>
      <c r="D73" s="154"/>
      <c r="E73" s="154"/>
      <c r="F73" s="154"/>
      <c r="G73" s="154"/>
      <c r="H73" s="154"/>
    </row>
    <row r="74" spans="1:9" ht="27" x14ac:dyDescent="0.2">
      <c r="A74" s="242" t="s">
        <v>808</v>
      </c>
      <c r="B74" s="281"/>
      <c r="C74" s="281"/>
      <c r="D74" s="243" t="s">
        <v>25</v>
      </c>
      <c r="E74" s="243" t="s">
        <v>1366</v>
      </c>
      <c r="F74" s="243" t="s">
        <v>666</v>
      </c>
      <c r="G74" s="243" t="s">
        <v>28</v>
      </c>
    </row>
    <row r="75" spans="1:9" x14ac:dyDescent="0.2">
      <c r="A75" s="534" t="s">
        <v>1477</v>
      </c>
      <c r="B75" s="282"/>
      <c r="C75" s="282"/>
      <c r="D75" s="271"/>
      <c r="E75" s="271"/>
      <c r="F75" s="271"/>
      <c r="G75" s="271"/>
    </row>
    <row r="76" spans="1:9" x14ac:dyDescent="0.2">
      <c r="A76" s="532" t="s">
        <v>811</v>
      </c>
      <c r="B76" s="277"/>
      <c r="C76" s="277"/>
      <c r="D76" s="246" t="s">
        <v>41</v>
      </c>
      <c r="E76" s="244">
        <v>4.5</v>
      </c>
      <c r="F76" s="464">
        <v>5</v>
      </c>
      <c r="G76" s="244">
        <v>4.9000000000000004</v>
      </c>
    </row>
    <row r="77" spans="1:9" x14ac:dyDescent="0.2">
      <c r="A77" s="258" t="s">
        <v>815</v>
      </c>
      <c r="B77" s="278"/>
      <c r="C77" s="278"/>
      <c r="D77" s="246" t="s">
        <v>41</v>
      </c>
      <c r="E77" s="246">
        <v>4.5</v>
      </c>
      <c r="F77" s="465">
        <v>5</v>
      </c>
      <c r="G77" s="246">
        <v>4.9000000000000004</v>
      </c>
    </row>
    <row r="78" spans="1:9" x14ac:dyDescent="0.2">
      <c r="A78" s="258" t="s">
        <v>818</v>
      </c>
      <c r="B78" s="278"/>
      <c r="C78" s="278"/>
      <c r="D78" s="246" t="s">
        <v>41</v>
      </c>
      <c r="E78" s="246">
        <v>4.5999999999999996</v>
      </c>
      <c r="F78" s="246">
        <v>4.0999999999999996</v>
      </c>
      <c r="G78" s="246">
        <v>4.9000000000000004</v>
      </c>
    </row>
    <row r="79" spans="1:9" x14ac:dyDescent="0.2">
      <c r="A79" s="126"/>
      <c r="B79" s="155"/>
      <c r="C79" s="155"/>
      <c r="D79" s="144"/>
      <c r="E79" s="155"/>
      <c r="F79" s="155"/>
      <c r="G79" s="155"/>
      <c r="H79" s="155"/>
    </row>
    <row r="80" spans="1:9" x14ac:dyDescent="0.2">
      <c r="A80" s="126"/>
      <c r="B80" s="155"/>
      <c r="C80" s="155"/>
      <c r="D80" s="144"/>
      <c r="E80" s="155"/>
      <c r="F80" s="155"/>
      <c r="G80" s="155"/>
      <c r="H80" s="155"/>
    </row>
    <row r="81" spans="1:8" ht="15" x14ac:dyDescent="0.25">
      <c r="A81" s="535" t="s">
        <v>1365</v>
      </c>
      <c r="B81" s="155"/>
      <c r="C81" s="155"/>
      <c r="D81" s="144"/>
      <c r="E81" s="155"/>
      <c r="F81" s="155"/>
      <c r="G81" s="155"/>
      <c r="H81" s="155"/>
    </row>
    <row r="82" spans="1:8" x14ac:dyDescent="0.2">
      <c r="A82" s="126"/>
      <c r="B82" s="155"/>
      <c r="C82" s="155"/>
      <c r="D82" s="144"/>
      <c r="E82" s="155"/>
      <c r="F82" s="155"/>
      <c r="G82" s="155"/>
      <c r="H82" s="155"/>
    </row>
    <row r="83" spans="1:8" ht="27" x14ac:dyDescent="0.2">
      <c r="A83" s="242" t="s">
        <v>1354</v>
      </c>
      <c r="B83" s="276"/>
      <c r="C83" s="281"/>
      <c r="D83" s="243" t="s">
        <v>25</v>
      </c>
      <c r="E83" s="243" t="s">
        <v>665</v>
      </c>
      <c r="F83" s="243" t="s">
        <v>666</v>
      </c>
      <c r="G83" s="243" t="s">
        <v>28</v>
      </c>
    </row>
    <row r="84" spans="1:8" x14ac:dyDescent="0.2">
      <c r="A84" s="258" t="s">
        <v>1478</v>
      </c>
      <c r="B84" s="278"/>
      <c r="C84" s="278"/>
      <c r="D84" s="246" t="s">
        <v>41</v>
      </c>
      <c r="E84" s="246" t="s">
        <v>41</v>
      </c>
      <c r="F84" s="246" t="s">
        <v>41</v>
      </c>
      <c r="G84" s="246">
        <v>3</v>
      </c>
    </row>
    <row r="85" spans="1:8" x14ac:dyDescent="0.2">
      <c r="A85" s="32"/>
      <c r="B85" s="156"/>
      <c r="C85" s="156"/>
      <c r="D85" s="156"/>
      <c r="E85" s="156"/>
      <c r="F85" s="156"/>
      <c r="G85" s="156"/>
      <c r="H85" s="156"/>
    </row>
    <row r="86" spans="1:8" x14ac:dyDescent="0.2">
      <c r="A86" s="6" t="s">
        <v>835</v>
      </c>
      <c r="B86" s="156"/>
      <c r="C86" s="156"/>
      <c r="D86" s="156"/>
      <c r="E86" s="156"/>
      <c r="F86" s="156"/>
      <c r="G86" s="156"/>
      <c r="H86" s="156"/>
    </row>
    <row r="87" spans="1:8" x14ac:dyDescent="0.2">
      <c r="A87" s="6" t="s">
        <v>1459</v>
      </c>
      <c r="B87" s="156"/>
      <c r="C87" s="156"/>
      <c r="D87" s="156"/>
      <c r="E87" s="156"/>
      <c r="F87" s="156"/>
      <c r="G87" s="156"/>
      <c r="H87" s="156"/>
    </row>
  </sheetData>
  <sheetProtection algorithmName="SHA-512" hashValue="FPJ0qKEiySF5pUtnKY+UioslAbltVSq//eM4zXoq6ehR/XG49BoE8VcAyrsmcAW76ETXIjkMRdamJnT10gYNYw==" saltValue="VqeBp270ZAYRynE24xybgQ==" spinCount="100000" sheet="1" objects="1" scenarios="1"/>
  <mergeCells count="34">
    <mergeCell ref="A17:B17"/>
    <mergeCell ref="A18:B18"/>
    <mergeCell ref="A19:B19"/>
    <mergeCell ref="A21:B21"/>
    <mergeCell ref="A35:B35"/>
    <mergeCell ref="A23:B23"/>
    <mergeCell ref="A24:B24"/>
    <mergeCell ref="A26:B26"/>
    <mergeCell ref="A27:B27"/>
    <mergeCell ref="A28:B28"/>
    <mergeCell ref="A29:B29"/>
    <mergeCell ref="A32:B32"/>
    <mergeCell ref="A33:B33"/>
    <mergeCell ref="A34:B34"/>
    <mergeCell ref="A22:B22"/>
    <mergeCell ref="A8:B8"/>
    <mergeCell ref="A10:A12"/>
    <mergeCell ref="A13:B13"/>
    <mergeCell ref="A14:A15"/>
    <mergeCell ref="A16:B16"/>
    <mergeCell ref="A42:B42"/>
    <mergeCell ref="A36:B36"/>
    <mergeCell ref="A37:B37"/>
    <mergeCell ref="A38:B38"/>
    <mergeCell ref="A39:B39"/>
    <mergeCell ref="A40:B40"/>
    <mergeCell ref="A65:B65"/>
    <mergeCell ref="A66:B66"/>
    <mergeCell ref="A67:B67"/>
    <mergeCell ref="A64:B64"/>
    <mergeCell ref="A51:B51"/>
    <mergeCell ref="A52:B52"/>
    <mergeCell ref="A53:B53"/>
    <mergeCell ref="A54:B54"/>
  </mergeCells>
  <hyperlinks>
    <hyperlink ref="A1" location="Introduction!A1" display="&lt; Home" xr:uid="{772A12C6-02E5-4B45-A099-D59C5184335D}"/>
  </hyperlinks>
  <pageMargins left="0.70866141732283472" right="0.70866141732283472" top="0.74803149606299213" bottom="0.74803149606299213" header="0.31496062992125984" footer="0.31496062992125984"/>
  <pageSetup paperSize="9" scale="63" fitToHeight="0" orientation="portrait" r:id="rId1"/>
  <headerFooter scaleWithDoc="0">
    <oddFooter>&amp;L&amp;9Dexus 2023 Sustainability Data Pack</oddFooter>
  </headerFooter>
  <rowBreaks count="1" manualBreakCount="1">
    <brk id="57" max="16383"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0871-61B8-4887-8FC1-004A7FBAE17B}">
  <sheetPr codeName="Sheet31">
    <tabColor theme="9"/>
    <pageSetUpPr fitToPage="1"/>
  </sheetPr>
  <dimension ref="A1:I66"/>
  <sheetViews>
    <sheetView showGridLines="0" zoomScaleNormal="100" workbookViewId="0"/>
  </sheetViews>
  <sheetFormatPr defaultRowHeight="14.25" x14ac:dyDescent="0.2"/>
  <cols>
    <col min="1" max="1" width="23.875" customWidth="1"/>
    <col min="2" max="2" width="31" customWidth="1"/>
    <col min="3" max="5" width="12" customWidth="1"/>
    <col min="6" max="7" width="12" style="150" customWidth="1"/>
    <col min="8" max="9" width="12" customWidth="1"/>
    <col min="10" max="10" width="12.25" customWidth="1"/>
  </cols>
  <sheetData>
    <row r="1" spans="1:7" x14ac:dyDescent="0.2">
      <c r="A1" s="314" t="s">
        <v>20</v>
      </c>
      <c r="B1" s="659"/>
    </row>
    <row r="4" spans="1:7" ht="20.25" thickBot="1" x14ac:dyDescent="0.35">
      <c r="A4" s="131" t="s">
        <v>14</v>
      </c>
      <c r="B4" s="131"/>
    </row>
    <row r="5" spans="1:7" ht="15" thickTop="1" x14ac:dyDescent="0.2"/>
    <row r="6" spans="1:7" ht="15" x14ac:dyDescent="0.25">
      <c r="A6" s="166" t="s">
        <v>911</v>
      </c>
      <c r="B6" s="32"/>
      <c r="C6" s="32"/>
      <c r="D6" s="32"/>
      <c r="E6" s="32"/>
      <c r="F6" s="152"/>
      <c r="G6" s="152"/>
    </row>
    <row r="7" spans="1:7" ht="15" customHeight="1" x14ac:dyDescent="0.25">
      <c r="A7" s="35"/>
      <c r="B7" s="32"/>
      <c r="C7" s="32"/>
      <c r="D7" s="32"/>
      <c r="E7" s="32"/>
      <c r="F7" s="152"/>
      <c r="G7" s="152"/>
    </row>
    <row r="8" spans="1:7" ht="19.5" customHeight="1" x14ac:dyDescent="0.2">
      <c r="A8" s="763" t="s">
        <v>772</v>
      </c>
      <c r="B8" s="763"/>
      <c r="C8" s="294" t="s">
        <v>755</v>
      </c>
      <c r="D8" s="294" t="s">
        <v>755</v>
      </c>
      <c r="E8" s="294" t="s">
        <v>755</v>
      </c>
      <c r="F8" s="295" t="s">
        <v>666</v>
      </c>
      <c r="G8" s="295" t="s">
        <v>28</v>
      </c>
    </row>
    <row r="9" spans="1:7" ht="19.5" customHeight="1" x14ac:dyDescent="0.2">
      <c r="A9" s="526" t="s">
        <v>865</v>
      </c>
      <c r="B9" s="526"/>
      <c r="C9" s="526"/>
      <c r="D9" s="526"/>
      <c r="E9" s="526"/>
      <c r="F9" s="526"/>
      <c r="G9" s="526"/>
    </row>
    <row r="10" spans="1:7" ht="19.5" customHeight="1" x14ac:dyDescent="0.2">
      <c r="A10" s="764" t="s">
        <v>866</v>
      </c>
      <c r="B10" s="525" t="s">
        <v>867</v>
      </c>
      <c r="C10" s="525" t="s">
        <v>755</v>
      </c>
      <c r="D10" s="525" t="s">
        <v>755</v>
      </c>
      <c r="E10" s="525" t="s">
        <v>755</v>
      </c>
      <c r="F10" s="338">
        <v>0</v>
      </c>
      <c r="G10" s="338">
        <v>0</v>
      </c>
    </row>
    <row r="11" spans="1:7" ht="19.5" customHeight="1" x14ac:dyDescent="0.2">
      <c r="A11" s="762"/>
      <c r="B11" s="296" t="s">
        <v>868</v>
      </c>
      <c r="C11" s="296" t="s">
        <v>755</v>
      </c>
      <c r="D11" s="296" t="s">
        <v>755</v>
      </c>
      <c r="E11" s="296" t="s">
        <v>755</v>
      </c>
      <c r="F11" s="291">
        <v>0</v>
      </c>
      <c r="G11" s="291">
        <v>0</v>
      </c>
    </row>
    <row r="12" spans="1:7" ht="19.5" customHeight="1" x14ac:dyDescent="0.2">
      <c r="A12" s="762"/>
      <c r="B12" s="296" t="s">
        <v>869</v>
      </c>
      <c r="C12" s="296" t="s">
        <v>755</v>
      </c>
      <c r="D12" s="296" t="s">
        <v>755</v>
      </c>
      <c r="E12" s="296" t="s">
        <v>755</v>
      </c>
      <c r="F12" s="291">
        <v>0</v>
      </c>
      <c r="G12" s="291">
        <v>0</v>
      </c>
    </row>
    <row r="13" spans="1:7" ht="19.5" customHeight="1" x14ac:dyDescent="0.2">
      <c r="A13" s="765" t="s">
        <v>870</v>
      </c>
      <c r="B13" s="765"/>
      <c r="C13" s="296" t="s">
        <v>755</v>
      </c>
      <c r="D13" s="296" t="s">
        <v>755</v>
      </c>
      <c r="E13" s="296" t="s">
        <v>755</v>
      </c>
      <c r="F13" s="303">
        <v>0</v>
      </c>
      <c r="G13" s="303">
        <v>0</v>
      </c>
    </row>
    <row r="14" spans="1:7" ht="19.5" customHeight="1" x14ac:dyDescent="0.2">
      <c r="A14" s="762" t="s">
        <v>871</v>
      </c>
      <c r="B14" s="296" t="s">
        <v>872</v>
      </c>
      <c r="C14" s="296" t="s">
        <v>755</v>
      </c>
      <c r="D14" s="296" t="s">
        <v>755</v>
      </c>
      <c r="E14" s="296" t="s">
        <v>755</v>
      </c>
      <c r="F14" s="291">
        <v>195.66483909999999</v>
      </c>
      <c r="G14" s="291">
        <v>250.45334780887782</v>
      </c>
    </row>
    <row r="15" spans="1:7" ht="19.5" customHeight="1" x14ac:dyDescent="0.2">
      <c r="A15" s="762"/>
      <c r="B15" s="296" t="s">
        <v>873</v>
      </c>
      <c r="C15" s="296" t="s">
        <v>755</v>
      </c>
      <c r="D15" s="296" t="s">
        <v>755</v>
      </c>
      <c r="E15" s="296" t="s">
        <v>755</v>
      </c>
      <c r="F15" s="291">
        <v>0</v>
      </c>
      <c r="G15" s="291">
        <v>0</v>
      </c>
    </row>
    <row r="16" spans="1:7" ht="19.5" customHeight="1" x14ac:dyDescent="0.2">
      <c r="A16" s="765" t="s">
        <v>874</v>
      </c>
      <c r="B16" s="765"/>
      <c r="C16" s="296" t="s">
        <v>755</v>
      </c>
      <c r="D16" s="296" t="s">
        <v>755</v>
      </c>
      <c r="E16" s="296" t="s">
        <v>755</v>
      </c>
      <c r="F16" s="303">
        <v>195.66483909999999</v>
      </c>
      <c r="G16" s="303">
        <v>250.45334780887782</v>
      </c>
    </row>
    <row r="17" spans="1:7" ht="19.5" customHeight="1" x14ac:dyDescent="0.2">
      <c r="A17" s="765" t="s">
        <v>875</v>
      </c>
      <c r="B17" s="765"/>
      <c r="C17" s="606" t="s">
        <v>755</v>
      </c>
      <c r="D17" s="606" t="s">
        <v>755</v>
      </c>
      <c r="E17" s="606" t="s">
        <v>755</v>
      </c>
      <c r="F17" s="303">
        <v>195.66483909999999</v>
      </c>
      <c r="G17" s="303">
        <v>250.45334780887782</v>
      </c>
    </row>
    <row r="18" spans="1:7" ht="19.5" customHeight="1" x14ac:dyDescent="0.2">
      <c r="A18" s="762" t="s">
        <v>876</v>
      </c>
      <c r="B18" s="762"/>
      <c r="C18" s="296" t="s">
        <v>755</v>
      </c>
      <c r="D18" s="296" t="s">
        <v>755</v>
      </c>
      <c r="E18" s="296" t="s">
        <v>755</v>
      </c>
      <c r="F18" s="292">
        <v>1</v>
      </c>
      <c r="G18" s="292">
        <v>1</v>
      </c>
    </row>
    <row r="19" spans="1:7" ht="19.5" customHeight="1" x14ac:dyDescent="0.2">
      <c r="A19" s="762" t="s">
        <v>877</v>
      </c>
      <c r="B19" s="762"/>
      <c r="C19" s="296" t="s">
        <v>755</v>
      </c>
      <c r="D19" s="296" t="s">
        <v>755</v>
      </c>
      <c r="E19" s="296" t="s">
        <v>755</v>
      </c>
      <c r="F19" s="292">
        <v>1</v>
      </c>
      <c r="G19" s="292">
        <v>1</v>
      </c>
    </row>
    <row r="20" spans="1:7" ht="19.5" customHeight="1" x14ac:dyDescent="0.2">
      <c r="A20" s="526" t="s">
        <v>878</v>
      </c>
      <c r="B20" s="526"/>
      <c r="C20" s="526"/>
      <c r="D20" s="526"/>
      <c r="E20" s="526"/>
      <c r="F20" s="287"/>
      <c r="G20" s="287"/>
    </row>
    <row r="21" spans="1:7" ht="19.5" customHeight="1" x14ac:dyDescent="0.2">
      <c r="A21" s="762" t="s">
        <v>879</v>
      </c>
      <c r="B21" s="762"/>
      <c r="C21" s="296" t="s">
        <v>755</v>
      </c>
      <c r="D21" s="296" t="s">
        <v>755</v>
      </c>
      <c r="E21" s="296" t="s">
        <v>755</v>
      </c>
      <c r="F21" s="338">
        <v>23516.427499999998</v>
      </c>
      <c r="G21" s="338">
        <v>54339.264630764752</v>
      </c>
    </row>
    <row r="22" spans="1:7" ht="19.5" customHeight="1" x14ac:dyDescent="0.2">
      <c r="A22" s="762" t="s">
        <v>880</v>
      </c>
      <c r="B22" s="762"/>
      <c r="C22" s="296" t="s">
        <v>755</v>
      </c>
      <c r="D22" s="296" t="s">
        <v>755</v>
      </c>
      <c r="E22" s="296" t="s">
        <v>755</v>
      </c>
      <c r="F22" s="291">
        <v>0</v>
      </c>
      <c r="G22" s="291">
        <v>0</v>
      </c>
    </row>
    <row r="23" spans="1:7" ht="19.5" customHeight="1" x14ac:dyDescent="0.2">
      <c r="A23" s="762" t="s">
        <v>881</v>
      </c>
      <c r="B23" s="762"/>
      <c r="C23" s="296" t="s">
        <v>755</v>
      </c>
      <c r="D23" s="296" t="s">
        <v>755</v>
      </c>
      <c r="E23" s="296" t="s">
        <v>755</v>
      </c>
      <c r="F23" s="303">
        <v>23516.427499999998</v>
      </c>
      <c r="G23" s="303">
        <v>54339.264630764752</v>
      </c>
    </row>
    <row r="24" spans="1:7" ht="19.5" customHeight="1" x14ac:dyDescent="0.2">
      <c r="A24" s="762" t="s">
        <v>882</v>
      </c>
      <c r="B24" s="762"/>
      <c r="C24" s="296" t="s">
        <v>755</v>
      </c>
      <c r="D24" s="296" t="s">
        <v>755</v>
      </c>
      <c r="E24" s="296" t="s">
        <v>755</v>
      </c>
      <c r="F24" s="292">
        <v>0</v>
      </c>
      <c r="G24" s="292">
        <v>0</v>
      </c>
    </row>
    <row r="25" spans="1:7" ht="19.5" customHeight="1" x14ac:dyDescent="0.2">
      <c r="A25" s="527" t="s">
        <v>883</v>
      </c>
      <c r="B25" s="526"/>
      <c r="C25" s="526"/>
      <c r="D25" s="526"/>
      <c r="E25" s="526"/>
      <c r="F25" s="287"/>
      <c r="G25" s="287"/>
    </row>
    <row r="26" spans="1:7" ht="19.5" customHeight="1" x14ac:dyDescent="0.2">
      <c r="A26" s="762" t="s">
        <v>884</v>
      </c>
      <c r="B26" s="762"/>
      <c r="C26" s="296" t="s">
        <v>755</v>
      </c>
      <c r="D26" s="296" t="s">
        <v>755</v>
      </c>
      <c r="E26" s="296" t="s">
        <v>755</v>
      </c>
      <c r="F26" s="338">
        <v>174.9418</v>
      </c>
      <c r="G26" s="338">
        <v>258.39169953917053</v>
      </c>
    </row>
    <row r="27" spans="1:7" ht="19.5" customHeight="1" x14ac:dyDescent="0.2">
      <c r="A27" s="762" t="s">
        <v>885</v>
      </c>
      <c r="B27" s="762"/>
      <c r="C27" s="296" t="s">
        <v>755</v>
      </c>
      <c r="D27" s="296" t="s">
        <v>755</v>
      </c>
      <c r="E27" s="296" t="s">
        <v>755</v>
      </c>
      <c r="F27" s="291">
        <v>126.01130000000002</v>
      </c>
      <c r="G27" s="291">
        <v>127.93052258064516</v>
      </c>
    </row>
    <row r="28" spans="1:7" ht="19.5" customHeight="1" x14ac:dyDescent="0.2">
      <c r="A28" s="762" t="s">
        <v>886</v>
      </c>
      <c r="B28" s="762"/>
      <c r="C28" s="296" t="s">
        <v>755</v>
      </c>
      <c r="D28" s="296" t="s">
        <v>755</v>
      </c>
      <c r="E28" s="296" t="s">
        <v>755</v>
      </c>
      <c r="F28" s="303">
        <v>300.95310000000001</v>
      </c>
      <c r="G28" s="303">
        <v>386.32222211981571</v>
      </c>
    </row>
    <row r="29" spans="1:7" ht="19.5" customHeight="1" x14ac:dyDescent="0.2">
      <c r="A29" s="766" t="s">
        <v>887</v>
      </c>
      <c r="B29" s="766"/>
      <c r="C29" s="613" t="s">
        <v>755</v>
      </c>
      <c r="D29" s="613" t="s">
        <v>755</v>
      </c>
      <c r="E29" s="613" t="s">
        <v>755</v>
      </c>
      <c r="F29" s="614">
        <v>0.41870743315154429</v>
      </c>
      <c r="G29" s="292">
        <v>0.33114978962035535</v>
      </c>
    </row>
    <row r="30" spans="1:7" ht="19.5" customHeight="1" x14ac:dyDescent="0.2">
      <c r="A30" s="523" t="s">
        <v>1356</v>
      </c>
      <c r="B30" s="528"/>
      <c r="C30" s="528"/>
      <c r="D30" s="528"/>
      <c r="E30" s="528"/>
      <c r="F30" s="292">
        <v>0.25728903979133544</v>
      </c>
      <c r="G30" s="292">
        <v>0.57814876717049957</v>
      </c>
    </row>
    <row r="31" spans="1:7" ht="19.5" customHeight="1" x14ac:dyDescent="0.2">
      <c r="A31" s="527" t="s">
        <v>757</v>
      </c>
      <c r="B31" s="526"/>
      <c r="C31" s="526"/>
      <c r="D31" s="526"/>
      <c r="E31" s="526"/>
      <c r="F31" s="287"/>
      <c r="G31" s="287"/>
    </row>
    <row r="32" spans="1:7" ht="19.5" customHeight="1" x14ac:dyDescent="0.2">
      <c r="A32" s="762" t="s">
        <v>889</v>
      </c>
      <c r="B32" s="762"/>
      <c r="C32" s="296" t="s">
        <v>755</v>
      </c>
      <c r="D32" s="296" t="s">
        <v>755</v>
      </c>
      <c r="E32" s="296" t="s">
        <v>755</v>
      </c>
      <c r="F32" s="338">
        <v>0</v>
      </c>
      <c r="G32" s="338">
        <v>0</v>
      </c>
    </row>
    <row r="33" spans="1:9" ht="19.5" customHeight="1" x14ac:dyDescent="0.2">
      <c r="A33" s="762" t="s">
        <v>890</v>
      </c>
      <c r="B33" s="762"/>
      <c r="C33" s="296" t="s">
        <v>755</v>
      </c>
      <c r="D33" s="296" t="s">
        <v>755</v>
      </c>
      <c r="E33" s="296" t="s">
        <v>755</v>
      </c>
      <c r="F33" s="291">
        <v>156.30428991599999</v>
      </c>
      <c r="G33" s="291">
        <v>182.83094390048083</v>
      </c>
    </row>
    <row r="34" spans="1:9" ht="19.5" customHeight="1" x14ac:dyDescent="0.2">
      <c r="A34" s="762" t="s">
        <v>891</v>
      </c>
      <c r="B34" s="762"/>
      <c r="C34" s="296" t="s">
        <v>755</v>
      </c>
      <c r="D34" s="296" t="s">
        <v>755</v>
      </c>
      <c r="E34" s="296" t="s">
        <v>755</v>
      </c>
      <c r="F34" s="291">
        <v>325.29204697400002</v>
      </c>
      <c r="G34" s="291">
        <v>520.00457240579874</v>
      </c>
    </row>
    <row r="35" spans="1:9" ht="19.5" customHeight="1" x14ac:dyDescent="0.2">
      <c r="A35" s="762" t="s">
        <v>892</v>
      </c>
      <c r="B35" s="762"/>
      <c r="C35" s="296" t="s">
        <v>755</v>
      </c>
      <c r="D35" s="296" t="s">
        <v>755</v>
      </c>
      <c r="E35" s="296" t="s">
        <v>755</v>
      </c>
      <c r="F35" s="291">
        <v>0</v>
      </c>
      <c r="G35" s="291">
        <v>0</v>
      </c>
    </row>
    <row r="36" spans="1:9" ht="19.5" customHeight="1" x14ac:dyDescent="0.2">
      <c r="A36" s="762" t="s">
        <v>893</v>
      </c>
      <c r="B36" s="762"/>
      <c r="C36" s="296" t="s">
        <v>755</v>
      </c>
      <c r="D36" s="296" t="s">
        <v>755</v>
      </c>
      <c r="E36" s="296" t="s">
        <v>755</v>
      </c>
      <c r="F36" s="291">
        <v>302.72259173800001</v>
      </c>
      <c r="G36" s="291">
        <v>484.72460721666062</v>
      </c>
    </row>
    <row r="37" spans="1:9" ht="19.5" customHeight="1" x14ac:dyDescent="0.2">
      <c r="A37" s="762" t="s">
        <v>894</v>
      </c>
      <c r="B37" s="762"/>
      <c r="C37" s="296" t="s">
        <v>755</v>
      </c>
      <c r="D37" s="296" t="s">
        <v>755</v>
      </c>
      <c r="E37" s="296" t="s">
        <v>755</v>
      </c>
      <c r="F37" s="303">
        <v>481.59633688999998</v>
      </c>
      <c r="G37" s="303">
        <v>702.8355163062796</v>
      </c>
    </row>
    <row r="38" spans="1:9" ht="19.5" customHeight="1" x14ac:dyDescent="0.2">
      <c r="A38" s="762" t="s">
        <v>895</v>
      </c>
      <c r="B38" s="762"/>
      <c r="C38" s="296" t="s">
        <v>755</v>
      </c>
      <c r="D38" s="296" t="s">
        <v>755</v>
      </c>
      <c r="E38" s="296" t="s">
        <v>755</v>
      </c>
      <c r="F38" s="303">
        <v>302.72259173800001</v>
      </c>
      <c r="G38" s="303">
        <v>484.72460721666062</v>
      </c>
    </row>
    <row r="39" spans="1:9" ht="19.5" customHeight="1" x14ac:dyDescent="0.2">
      <c r="A39" s="762" t="s">
        <v>896</v>
      </c>
      <c r="B39" s="762"/>
      <c r="C39" s="296" t="s">
        <v>755</v>
      </c>
      <c r="D39" s="296" t="s">
        <v>755</v>
      </c>
      <c r="E39" s="296" t="s">
        <v>755</v>
      </c>
      <c r="F39" s="291">
        <v>-302.72259173800001</v>
      </c>
      <c r="G39" s="291">
        <v>-484.72460721666062</v>
      </c>
    </row>
    <row r="40" spans="1:9" ht="19.5" customHeight="1" x14ac:dyDescent="0.2">
      <c r="A40" s="762" t="s">
        <v>843</v>
      </c>
      <c r="B40" s="762"/>
      <c r="C40" s="296" t="s">
        <v>755</v>
      </c>
      <c r="D40" s="296" t="s">
        <v>755</v>
      </c>
      <c r="E40" s="296" t="s">
        <v>755</v>
      </c>
      <c r="F40" s="303">
        <v>0</v>
      </c>
      <c r="G40" s="303">
        <v>0</v>
      </c>
    </row>
    <row r="41" spans="1:9" ht="19.5" customHeight="1" x14ac:dyDescent="0.2">
      <c r="A41" s="527" t="s">
        <v>897</v>
      </c>
      <c r="B41" s="526"/>
      <c r="C41" s="526"/>
      <c r="D41" s="526"/>
      <c r="E41" s="526"/>
      <c r="F41" s="284"/>
      <c r="G41" s="284"/>
    </row>
    <row r="42" spans="1:9" ht="19.5" customHeight="1" x14ac:dyDescent="0.2">
      <c r="A42" s="761" t="s">
        <v>693</v>
      </c>
      <c r="B42" s="761"/>
      <c r="C42" s="286" t="s">
        <v>755</v>
      </c>
      <c r="D42" s="286" t="s">
        <v>755</v>
      </c>
      <c r="E42" s="286" t="s">
        <v>755</v>
      </c>
      <c r="F42" s="519">
        <v>16588.3475</v>
      </c>
      <c r="G42" s="519">
        <v>16770.77</v>
      </c>
    </row>
    <row r="43" spans="1:9" x14ac:dyDescent="0.2">
      <c r="A43" s="130"/>
      <c r="B43" s="126"/>
      <c r="C43" s="124"/>
      <c r="D43" s="124"/>
      <c r="E43" s="124"/>
      <c r="F43" s="141"/>
      <c r="G43" s="141"/>
    </row>
    <row r="44" spans="1:9" x14ac:dyDescent="0.2">
      <c r="A44" s="130"/>
      <c r="B44" s="126"/>
      <c r="C44" s="124"/>
      <c r="D44" s="124"/>
      <c r="E44" s="124"/>
      <c r="F44" s="141"/>
      <c r="G44" s="141"/>
    </row>
    <row r="45" spans="1:9" ht="15" x14ac:dyDescent="0.25">
      <c r="A45" s="166" t="s">
        <v>912</v>
      </c>
      <c r="C45" s="150"/>
      <c r="D45" s="150"/>
      <c r="E45" s="150"/>
      <c r="F45"/>
      <c r="G45"/>
      <c r="I45" s="150"/>
    </row>
    <row r="46" spans="1:9" x14ac:dyDescent="0.2">
      <c r="C46" s="150"/>
      <c r="D46" s="150"/>
      <c r="E46" s="150"/>
      <c r="F46"/>
      <c r="G46"/>
      <c r="I46" s="150"/>
    </row>
    <row r="47" spans="1:9" x14ac:dyDescent="0.2">
      <c r="A47" s="255" t="s">
        <v>899</v>
      </c>
      <c r="B47" s="243"/>
      <c r="C47" s="243"/>
      <c r="D47" s="243"/>
      <c r="E47" s="243"/>
      <c r="F47" s="243"/>
      <c r="G47" s="243"/>
      <c r="I47" s="150"/>
    </row>
    <row r="48" spans="1:9" ht="14.25" customHeight="1" x14ac:dyDescent="0.2">
      <c r="A48" s="287"/>
      <c r="B48" s="287"/>
      <c r="C48" s="364"/>
      <c r="D48" s="364"/>
      <c r="E48" s="364"/>
      <c r="F48" s="364" t="s">
        <v>27</v>
      </c>
      <c r="G48" s="364" t="s">
        <v>28</v>
      </c>
      <c r="I48" s="150"/>
    </row>
    <row r="49" spans="1:9" x14ac:dyDescent="0.2">
      <c r="A49" s="743" t="s">
        <v>1345</v>
      </c>
      <c r="B49" s="743">
        <v>702</v>
      </c>
      <c r="C49" s="291"/>
      <c r="D49" s="291"/>
      <c r="E49" s="291"/>
      <c r="F49" s="291">
        <v>55.423999999999999</v>
      </c>
      <c r="G49" s="291">
        <v>59.375999999999998</v>
      </c>
      <c r="I49" s="150"/>
    </row>
    <row r="50" spans="1:9" x14ac:dyDescent="0.2">
      <c r="A50" s="743" t="s">
        <v>900</v>
      </c>
      <c r="B50" s="743">
        <v>1798</v>
      </c>
      <c r="C50" s="291"/>
      <c r="D50" s="291"/>
      <c r="E50" s="291"/>
      <c r="F50" s="291">
        <v>78683</v>
      </c>
      <c r="G50" s="291">
        <v>65854</v>
      </c>
      <c r="I50" s="150"/>
    </row>
    <row r="51" spans="1:9" ht="14.25" customHeight="1" x14ac:dyDescent="0.2">
      <c r="A51" s="743" t="s">
        <v>1240</v>
      </c>
      <c r="B51" s="743">
        <v>9373</v>
      </c>
      <c r="C51" s="291"/>
      <c r="D51" s="291"/>
      <c r="E51" s="291"/>
      <c r="F51" s="291" t="s">
        <v>41</v>
      </c>
      <c r="G51" s="291" t="s">
        <v>41</v>
      </c>
      <c r="I51" s="150"/>
    </row>
    <row r="52" spans="1:9" ht="14.25" customHeight="1" x14ac:dyDescent="0.2">
      <c r="A52" s="744" t="s">
        <v>1241</v>
      </c>
      <c r="B52" s="744">
        <v>7979</v>
      </c>
      <c r="C52" s="513"/>
      <c r="D52" s="513"/>
      <c r="E52" s="513"/>
      <c r="F52" s="513">
        <v>183085</v>
      </c>
      <c r="G52" s="513">
        <v>122494</v>
      </c>
      <c r="I52" s="150"/>
    </row>
    <row r="53" spans="1:9" x14ac:dyDescent="0.2">
      <c r="C53" s="150"/>
      <c r="D53" s="150"/>
      <c r="E53" s="150"/>
      <c r="I53" s="150"/>
    </row>
    <row r="54" spans="1:9" x14ac:dyDescent="0.2">
      <c r="A54" s="521" t="s">
        <v>1346</v>
      </c>
      <c r="B54" s="126"/>
      <c r="C54" s="126"/>
      <c r="D54" s="141"/>
      <c r="E54" s="141"/>
      <c r="F54" s="141"/>
      <c r="G54" s="141"/>
    </row>
    <row r="55" spans="1:9" x14ac:dyDescent="0.2">
      <c r="A55" s="521"/>
      <c r="B55" s="126"/>
      <c r="C55" s="126"/>
      <c r="D55" s="141"/>
      <c r="E55" s="141"/>
      <c r="F55" s="141"/>
      <c r="G55" s="141"/>
    </row>
    <row r="56" spans="1:9" x14ac:dyDescent="0.2">
      <c r="C56" s="150"/>
      <c r="D56" s="150"/>
      <c r="E56" s="150"/>
      <c r="H56" s="150"/>
      <c r="I56" s="150"/>
    </row>
    <row r="57" spans="1:9" ht="15" x14ac:dyDescent="0.25">
      <c r="A57" s="166" t="s">
        <v>913</v>
      </c>
      <c r="C57" s="150"/>
      <c r="D57" s="150"/>
      <c r="E57" s="150"/>
      <c r="H57" s="150"/>
      <c r="I57" s="150"/>
    </row>
    <row r="58" spans="1:9" x14ac:dyDescent="0.2">
      <c r="C58" s="150"/>
      <c r="D58" s="150"/>
      <c r="E58" s="150"/>
      <c r="H58" s="150"/>
      <c r="I58" s="150"/>
    </row>
    <row r="59" spans="1:9" x14ac:dyDescent="0.2">
      <c r="A59" s="252"/>
      <c r="B59" s="252"/>
      <c r="C59" s="243"/>
      <c r="D59" s="243"/>
      <c r="E59" s="243"/>
      <c r="F59" s="243" t="s">
        <v>27</v>
      </c>
      <c r="G59" s="243" t="s">
        <v>28</v>
      </c>
    </row>
    <row r="60" spans="1:9" x14ac:dyDescent="0.2">
      <c r="A60" s="365" t="s">
        <v>1349</v>
      </c>
      <c r="B60" s="365"/>
      <c r="C60" s="364"/>
      <c r="D60" s="364"/>
      <c r="E60" s="364"/>
      <c r="F60" s="364"/>
      <c r="G60" s="364"/>
    </row>
    <row r="61" spans="1:9" x14ac:dyDescent="0.2">
      <c r="A61" s="759" t="s">
        <v>904</v>
      </c>
      <c r="B61" s="759">
        <v>609</v>
      </c>
      <c r="C61" s="246"/>
      <c r="D61" s="291"/>
      <c r="E61" s="291"/>
      <c r="F61" s="291">
        <v>12.221429327207153</v>
      </c>
      <c r="G61" s="291">
        <v>17.238180204465539</v>
      </c>
    </row>
    <row r="62" spans="1:9" x14ac:dyDescent="0.2">
      <c r="A62" s="759" t="s">
        <v>1479</v>
      </c>
      <c r="B62" s="759">
        <v>855</v>
      </c>
      <c r="C62" s="246"/>
      <c r="D62" s="291"/>
      <c r="E62" s="291"/>
      <c r="F62" s="664">
        <v>1.4176473877220137</v>
      </c>
      <c r="G62" s="664">
        <v>3.2401174561910246</v>
      </c>
    </row>
    <row r="63" spans="1:9" x14ac:dyDescent="0.2">
      <c r="A63" s="759" t="s">
        <v>1243</v>
      </c>
      <c r="B63" s="759">
        <v>134</v>
      </c>
      <c r="C63" s="246"/>
      <c r="D63" s="291"/>
      <c r="E63" s="291"/>
      <c r="F63" s="520">
        <v>9.7629284931024269</v>
      </c>
      <c r="G63" s="520">
        <v>12.583871549259847</v>
      </c>
    </row>
    <row r="64" spans="1:9" x14ac:dyDescent="0.2">
      <c r="A64" s="759" t="s">
        <v>905</v>
      </c>
      <c r="B64" s="759">
        <v>118</v>
      </c>
      <c r="C64" s="246"/>
      <c r="D64" s="291"/>
      <c r="E64" s="291"/>
      <c r="F64" s="520">
        <v>0</v>
      </c>
      <c r="G64" s="520">
        <v>0</v>
      </c>
    </row>
    <row r="65" spans="1:7" x14ac:dyDescent="0.2">
      <c r="A65" s="760" t="s">
        <v>906</v>
      </c>
      <c r="B65" s="760">
        <v>0.6</v>
      </c>
      <c r="C65" s="248"/>
      <c r="D65" s="511"/>
      <c r="E65" s="511"/>
      <c r="F65" s="511">
        <v>0.41870743315154429</v>
      </c>
      <c r="G65" s="511">
        <v>0.33114978962035535</v>
      </c>
    </row>
    <row r="66" spans="1:7" x14ac:dyDescent="0.2">
      <c r="F66"/>
      <c r="G66"/>
    </row>
  </sheetData>
  <sheetProtection algorithmName="SHA-512" hashValue="kiH7qYfTbusTxnxF2dReyJFTdhqHIvHV6lFKhSv6wjMWiqxIblPbE1M0+4+P5gHpUYauv9a+J/gmKMmKYo+6Kw==" saltValue="2XE5XbCtJGwfrxsZ2orzHg==" spinCount="100000" sheet="1" objects="1" scenarios="1"/>
  <mergeCells count="35">
    <mergeCell ref="A17:B17"/>
    <mergeCell ref="A18:B18"/>
    <mergeCell ref="A19:B19"/>
    <mergeCell ref="A21:B21"/>
    <mergeCell ref="A35:B35"/>
    <mergeCell ref="A23:B23"/>
    <mergeCell ref="A24:B24"/>
    <mergeCell ref="A26:B26"/>
    <mergeCell ref="A27:B27"/>
    <mergeCell ref="A28:B28"/>
    <mergeCell ref="A29:B29"/>
    <mergeCell ref="A32:B32"/>
    <mergeCell ref="A33:B33"/>
    <mergeCell ref="A34:B34"/>
    <mergeCell ref="A8:B8"/>
    <mergeCell ref="A10:A12"/>
    <mergeCell ref="A13:B13"/>
    <mergeCell ref="A14:A15"/>
    <mergeCell ref="A16:B16"/>
    <mergeCell ref="A64:B64"/>
    <mergeCell ref="A65:B65"/>
    <mergeCell ref="A61:B61"/>
    <mergeCell ref="A62:B62"/>
    <mergeCell ref="A22:B22"/>
    <mergeCell ref="A42:B42"/>
    <mergeCell ref="A36:B36"/>
    <mergeCell ref="A37:B37"/>
    <mergeCell ref="A38:B38"/>
    <mergeCell ref="A39:B39"/>
    <mergeCell ref="A40:B40"/>
    <mergeCell ref="A49:B49"/>
    <mergeCell ref="A50:B50"/>
    <mergeCell ref="A51:B51"/>
    <mergeCell ref="A52:B52"/>
    <mergeCell ref="A63:B63"/>
  </mergeCells>
  <hyperlinks>
    <hyperlink ref="A1" location="Introduction!A1" display="&lt; Home" xr:uid="{AC059CE8-7D84-4F9A-8BFB-F4F695B75454}"/>
  </hyperlinks>
  <pageMargins left="0.70866141732283472" right="0.70866141732283472" top="0.74803149606299213" bottom="0.74803149606299213" header="0.31496062992125984" footer="0.31496062992125984"/>
  <pageSetup paperSize="9" scale="63" fitToHeight="0" orientation="portrait" r:id="rId1"/>
  <headerFooter scaleWithDoc="0">
    <oddFooter>&amp;L&amp;9Dexus 2023 Sustainability Data Pack</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8D54D-3968-4019-9F84-A1FB85D1F8FB}">
  <sheetPr codeName="Sheet32">
    <tabColor theme="1" tint="9.9978637043366805E-2"/>
    <pageSetUpPr fitToPage="1"/>
  </sheetPr>
  <dimension ref="A1:F29"/>
  <sheetViews>
    <sheetView showGridLines="0" workbookViewId="0"/>
  </sheetViews>
  <sheetFormatPr defaultRowHeight="14.25" x14ac:dyDescent="0.2"/>
  <sheetData>
    <row r="1" spans="1:2" x14ac:dyDescent="0.2">
      <c r="A1" s="314" t="s">
        <v>20</v>
      </c>
      <c r="B1" s="659"/>
    </row>
    <row r="29" spans="1:6" x14ac:dyDescent="0.2">
      <c r="A29" s="612"/>
      <c r="B29" s="612"/>
      <c r="C29" s="612"/>
      <c r="D29" s="612"/>
      <c r="E29" s="612"/>
      <c r="F29" s="612"/>
    </row>
  </sheetData>
  <sheetProtection algorithmName="SHA-512" hashValue="u/qD7bi4TM4F6npDPePURaBWoJTiYwBXCE/JHzC8n6UkrWsMqDAkugG/rkZ8p5g9xky7mRUERXgAg4MxV5enig==" saltValue="Z0ZOjzHRGmVkmHtz6g20BQ==" spinCount="100000" sheet="1" objects="1" scenarios="1"/>
  <hyperlinks>
    <hyperlink ref="A1" r:id="rId1" location="Introduction!A1" display="&lt; Index" xr:uid="{139404ED-A9B3-4E3C-94C7-F0E1A89EDB44}"/>
  </hyperlinks>
  <pageMargins left="0.70866141732283472" right="0.70866141732283472" top="0.74803149606299213" bottom="0.74803149606299213" header="0.31496062992125984" footer="0.31496062992125984"/>
  <pageSetup paperSize="9" orientation="portrait" r:id="rId2"/>
  <headerFooter scaleWithDoc="0">
    <oddFooter>&amp;L&amp;9Dexus 2023 Sustainability Data Pack</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3A94-D666-423F-9F16-E812CE8F67DE}">
  <sheetPr codeName="Sheet33">
    <tabColor theme="0" tint="-0.34998626667073579"/>
    <pageSetUpPr fitToPage="1"/>
  </sheetPr>
  <dimension ref="A1:F229"/>
  <sheetViews>
    <sheetView showGridLines="0" zoomScaleNormal="100" workbookViewId="0"/>
  </sheetViews>
  <sheetFormatPr defaultRowHeight="14.25" x14ac:dyDescent="0.2"/>
  <cols>
    <col min="1" max="1" width="17.875" customWidth="1"/>
    <col min="2" max="2" width="12.375" customWidth="1"/>
    <col min="3" max="3" width="29.625" customWidth="1"/>
    <col min="4" max="4" width="73.75" customWidth="1"/>
    <col min="5" max="5" width="35.5" customWidth="1"/>
  </cols>
  <sheetData>
    <row r="1" spans="1:5" x14ac:dyDescent="0.2">
      <c r="A1" s="314" t="s">
        <v>20</v>
      </c>
      <c r="B1" s="659"/>
    </row>
    <row r="4" spans="1:5" ht="20.25" thickBot="1" x14ac:dyDescent="0.35">
      <c r="A4" s="165" t="s">
        <v>914</v>
      </c>
      <c r="B4" s="165"/>
    </row>
    <row r="5" spans="1:5" ht="15" thickTop="1" x14ac:dyDescent="0.2"/>
    <row r="6" spans="1:5" ht="15" x14ac:dyDescent="0.25">
      <c r="A6" s="135" t="s">
        <v>915</v>
      </c>
    </row>
    <row r="8" spans="1:5" ht="15.75" customHeight="1" x14ac:dyDescent="0.2">
      <c r="A8" s="485"/>
      <c r="B8" s="486" t="s">
        <v>916</v>
      </c>
      <c r="C8" s="486" t="s">
        <v>917</v>
      </c>
      <c r="D8" s="486" t="s">
        <v>918</v>
      </c>
      <c r="E8" s="486" t="s">
        <v>919</v>
      </c>
    </row>
    <row r="9" spans="1:5" x14ac:dyDescent="0.2">
      <c r="A9" s="767"/>
      <c r="B9" s="767" t="s">
        <v>920</v>
      </c>
      <c r="C9" s="767" t="s">
        <v>921</v>
      </c>
      <c r="D9" s="580" t="s">
        <v>922</v>
      </c>
      <c r="E9" s="778"/>
    </row>
    <row r="10" spans="1:5" x14ac:dyDescent="0.2">
      <c r="A10" s="767"/>
      <c r="B10" s="767"/>
      <c r="C10" s="767"/>
      <c r="D10" s="581" t="s">
        <v>1441</v>
      </c>
      <c r="E10" s="782"/>
    </row>
    <row r="11" spans="1:5" x14ac:dyDescent="0.2">
      <c r="A11" s="767"/>
      <c r="B11" s="767"/>
      <c r="C11" s="767"/>
      <c r="D11" s="581" t="s">
        <v>1442</v>
      </c>
      <c r="E11" s="782"/>
    </row>
    <row r="12" spans="1:5" x14ac:dyDescent="0.2">
      <c r="A12" s="767"/>
      <c r="B12" s="767"/>
      <c r="C12" s="767"/>
      <c r="D12" s="578" t="s">
        <v>924</v>
      </c>
      <c r="E12" s="779"/>
    </row>
    <row r="13" spans="1:5" ht="15.75" customHeight="1" x14ac:dyDescent="0.2">
      <c r="A13" s="767"/>
      <c r="B13" s="767" t="s">
        <v>925</v>
      </c>
      <c r="C13" s="767" t="s">
        <v>926</v>
      </c>
      <c r="D13" s="580" t="s">
        <v>922</v>
      </c>
      <c r="E13" s="778"/>
    </row>
    <row r="14" spans="1:5" ht="15.75" customHeight="1" x14ac:dyDescent="0.2">
      <c r="A14" s="767"/>
      <c r="B14" s="767"/>
      <c r="C14" s="767"/>
      <c r="D14" s="581" t="s">
        <v>1293</v>
      </c>
      <c r="E14" s="782"/>
    </row>
    <row r="15" spans="1:5" ht="15.75" customHeight="1" x14ac:dyDescent="0.2">
      <c r="A15" s="767"/>
      <c r="B15" s="767"/>
      <c r="C15" s="767"/>
      <c r="D15" s="578" t="s">
        <v>924</v>
      </c>
      <c r="E15" s="779"/>
    </row>
    <row r="16" spans="1:5" ht="15.75" customHeight="1" x14ac:dyDescent="0.2">
      <c r="A16" s="767"/>
      <c r="B16" s="767" t="s">
        <v>927</v>
      </c>
      <c r="C16" s="767" t="s">
        <v>928</v>
      </c>
      <c r="D16" s="580" t="s">
        <v>1444</v>
      </c>
      <c r="E16" s="778"/>
    </row>
    <row r="17" spans="1:6" ht="15.75" customHeight="1" x14ac:dyDescent="0.2">
      <c r="A17" s="767"/>
      <c r="B17" s="767"/>
      <c r="C17" s="767"/>
      <c r="D17" s="581" t="s">
        <v>929</v>
      </c>
      <c r="E17" s="782"/>
    </row>
    <row r="18" spans="1:6" ht="15.75" customHeight="1" x14ac:dyDescent="0.2">
      <c r="A18" s="767"/>
      <c r="B18" s="767"/>
      <c r="C18" s="767"/>
      <c r="D18" s="578" t="s">
        <v>1441</v>
      </c>
      <c r="E18" s="779"/>
    </row>
    <row r="19" spans="1:6" ht="21.75" customHeight="1" x14ac:dyDescent="0.2">
      <c r="A19" s="767"/>
      <c r="B19" s="767" t="s">
        <v>930</v>
      </c>
      <c r="C19" s="767" t="s">
        <v>931</v>
      </c>
      <c r="D19" s="582" t="s">
        <v>1445</v>
      </c>
      <c r="E19" s="778" t="s">
        <v>1232</v>
      </c>
    </row>
    <row r="20" spans="1:6" ht="21.75" customHeight="1" x14ac:dyDescent="0.2">
      <c r="A20" s="767"/>
      <c r="B20" s="767"/>
      <c r="C20" s="767"/>
      <c r="D20" s="579" t="s">
        <v>932</v>
      </c>
      <c r="E20" s="779"/>
    </row>
    <row r="21" spans="1:6" ht="24" customHeight="1" x14ac:dyDescent="0.2">
      <c r="A21" s="767"/>
      <c r="B21" s="767" t="s">
        <v>933</v>
      </c>
      <c r="C21" s="767" t="s">
        <v>934</v>
      </c>
      <c r="D21" s="580" t="s">
        <v>1294</v>
      </c>
      <c r="E21" s="778"/>
    </row>
    <row r="22" spans="1:6" x14ac:dyDescent="0.2">
      <c r="A22" s="767"/>
      <c r="B22" s="767"/>
      <c r="C22" s="767"/>
      <c r="D22" s="578" t="s">
        <v>935</v>
      </c>
      <c r="E22" s="779"/>
    </row>
    <row r="23" spans="1:6" x14ac:dyDescent="0.2">
      <c r="A23" s="767"/>
      <c r="B23" s="767" t="s">
        <v>936</v>
      </c>
      <c r="C23" s="767" t="s">
        <v>937</v>
      </c>
      <c r="D23" s="580" t="s">
        <v>1446</v>
      </c>
      <c r="E23" s="778"/>
    </row>
    <row r="24" spans="1:6" x14ac:dyDescent="0.2">
      <c r="A24" s="767"/>
      <c r="B24" s="767"/>
      <c r="C24" s="767"/>
      <c r="D24" s="317" t="s">
        <v>938</v>
      </c>
      <c r="E24" s="782"/>
    </row>
    <row r="25" spans="1:6" x14ac:dyDescent="0.2">
      <c r="A25" s="767"/>
      <c r="B25" s="767"/>
      <c r="C25" s="767"/>
      <c r="D25" s="581" t="s">
        <v>923</v>
      </c>
      <c r="E25" s="782"/>
    </row>
    <row r="26" spans="1:6" x14ac:dyDescent="0.2">
      <c r="A26" s="767"/>
      <c r="B26" s="767"/>
      <c r="C26" s="767"/>
      <c r="D26" s="581" t="s">
        <v>1485</v>
      </c>
      <c r="E26" s="782"/>
    </row>
    <row r="27" spans="1:6" ht="13.5" customHeight="1" x14ac:dyDescent="0.2">
      <c r="A27" s="315"/>
      <c r="B27" s="399" t="s">
        <v>939</v>
      </c>
      <c r="C27" s="399" t="s">
        <v>940</v>
      </c>
      <c r="D27" s="394" t="s">
        <v>941</v>
      </c>
      <c r="E27" s="315"/>
    </row>
    <row r="28" spans="1:6" x14ac:dyDescent="0.2">
      <c r="A28" s="315"/>
      <c r="B28" s="315" t="s">
        <v>942</v>
      </c>
      <c r="C28" s="315" t="s">
        <v>943</v>
      </c>
      <c r="D28" s="394" t="s">
        <v>941</v>
      </c>
      <c r="E28" s="315"/>
    </row>
    <row r="29" spans="1:6" ht="15.75" customHeight="1" x14ac:dyDescent="0.2">
      <c r="A29" s="780"/>
      <c r="B29" s="780" t="s">
        <v>944</v>
      </c>
      <c r="C29" s="780" t="s">
        <v>945</v>
      </c>
      <c r="D29" s="611" t="s">
        <v>1449</v>
      </c>
      <c r="E29" s="781"/>
      <c r="F29" s="612"/>
    </row>
    <row r="30" spans="1:6" ht="15.75" customHeight="1" x14ac:dyDescent="0.2">
      <c r="A30" s="767"/>
      <c r="B30" s="767"/>
      <c r="C30" s="767"/>
      <c r="D30" s="581" t="s">
        <v>941</v>
      </c>
      <c r="E30" s="782"/>
    </row>
    <row r="31" spans="1:6" ht="15.75" customHeight="1" x14ac:dyDescent="0.2">
      <c r="A31" s="767"/>
      <c r="B31" s="767"/>
      <c r="C31" s="767"/>
      <c r="D31" s="578" t="s">
        <v>946</v>
      </c>
      <c r="E31" s="779"/>
    </row>
    <row r="32" spans="1:6" ht="15.75" customHeight="1" x14ac:dyDescent="0.2">
      <c r="A32" s="315"/>
      <c r="B32" s="315" t="s">
        <v>947</v>
      </c>
      <c r="C32" s="315" t="s">
        <v>948</v>
      </c>
      <c r="D32" s="395" t="s">
        <v>1246</v>
      </c>
      <c r="E32" s="315"/>
    </row>
    <row r="33" spans="1:5" ht="31.5" customHeight="1" x14ac:dyDescent="0.2">
      <c r="A33" s="315"/>
      <c r="B33" s="315" t="s">
        <v>949</v>
      </c>
      <c r="C33" s="315" t="s">
        <v>950</v>
      </c>
      <c r="D33" s="395" t="s">
        <v>1246</v>
      </c>
      <c r="E33" s="315"/>
    </row>
    <row r="34" spans="1:5" ht="15.75" customHeight="1" x14ac:dyDescent="0.2">
      <c r="A34" s="315"/>
      <c r="B34" s="315" t="s">
        <v>951</v>
      </c>
      <c r="C34" s="315" t="s">
        <v>952</v>
      </c>
      <c r="D34" s="394" t="s">
        <v>1443</v>
      </c>
      <c r="E34" s="315"/>
    </row>
    <row r="35" spans="1:5" ht="15.75" customHeight="1" x14ac:dyDescent="0.2">
      <c r="A35" s="315"/>
      <c r="B35" s="315" t="s">
        <v>953</v>
      </c>
      <c r="C35" s="315" t="s">
        <v>954</v>
      </c>
      <c r="D35" s="395" t="s">
        <v>1247</v>
      </c>
      <c r="E35" s="315"/>
    </row>
    <row r="36" spans="1:5" ht="15.75" customHeight="1" x14ac:dyDescent="0.2">
      <c r="A36" s="767"/>
      <c r="B36" s="767" t="s">
        <v>955</v>
      </c>
      <c r="C36" s="767" t="s">
        <v>956</v>
      </c>
      <c r="D36" s="580" t="s">
        <v>923</v>
      </c>
      <c r="E36" s="778"/>
    </row>
    <row r="37" spans="1:5" ht="15.75" customHeight="1" x14ac:dyDescent="0.2">
      <c r="A37" s="767"/>
      <c r="B37" s="767"/>
      <c r="C37" s="767"/>
      <c r="D37" s="578" t="s">
        <v>1248</v>
      </c>
      <c r="E37" s="779"/>
    </row>
    <row r="38" spans="1:5" ht="15.75" customHeight="1" x14ac:dyDescent="0.2">
      <c r="A38" s="767"/>
      <c r="B38" s="767" t="s">
        <v>957</v>
      </c>
      <c r="C38" s="767" t="s">
        <v>958</v>
      </c>
      <c r="D38" s="580" t="s">
        <v>923</v>
      </c>
      <c r="E38" s="778"/>
    </row>
    <row r="39" spans="1:5" ht="15.75" customHeight="1" x14ac:dyDescent="0.2">
      <c r="A39" s="767"/>
      <c r="B39" s="767"/>
      <c r="C39" s="767"/>
      <c r="D39" s="581" t="s">
        <v>1295</v>
      </c>
      <c r="E39" s="782"/>
    </row>
    <row r="40" spans="1:5" ht="15.75" customHeight="1" x14ac:dyDescent="0.2">
      <c r="A40" s="767"/>
      <c r="B40" s="767"/>
      <c r="C40" s="767"/>
      <c r="D40" s="583" t="s">
        <v>1249</v>
      </c>
      <c r="E40" s="779"/>
    </row>
    <row r="41" spans="1:5" ht="15.75" customHeight="1" x14ac:dyDescent="0.2">
      <c r="A41" s="315"/>
      <c r="B41" s="315" t="s">
        <v>959</v>
      </c>
      <c r="C41" s="315" t="s">
        <v>960</v>
      </c>
      <c r="D41" s="394" t="s">
        <v>1245</v>
      </c>
      <c r="E41" s="315"/>
    </row>
    <row r="42" spans="1:5" ht="15.75" customHeight="1" x14ac:dyDescent="0.2">
      <c r="A42" s="315"/>
      <c r="B42" s="315" t="s">
        <v>961</v>
      </c>
      <c r="C42" s="315" t="s">
        <v>962</v>
      </c>
      <c r="D42" s="394" t="s">
        <v>963</v>
      </c>
      <c r="E42" s="315"/>
    </row>
    <row r="43" spans="1:5" ht="15.75" customHeight="1" x14ac:dyDescent="0.2">
      <c r="A43" s="767"/>
      <c r="B43" s="767" t="s">
        <v>964</v>
      </c>
      <c r="C43" s="767" t="s">
        <v>965</v>
      </c>
      <c r="D43" s="580" t="s">
        <v>923</v>
      </c>
      <c r="E43" s="778"/>
    </row>
    <row r="44" spans="1:5" ht="47.25" customHeight="1" x14ac:dyDescent="0.2">
      <c r="A44" s="767"/>
      <c r="B44" s="767"/>
      <c r="C44" s="767"/>
      <c r="D44" s="578" t="s">
        <v>1296</v>
      </c>
      <c r="E44" s="779"/>
    </row>
    <row r="45" spans="1:5" ht="15.75" customHeight="1" x14ac:dyDescent="0.2">
      <c r="A45" s="315"/>
      <c r="B45" s="315" t="s">
        <v>966</v>
      </c>
      <c r="C45" s="315" t="s">
        <v>967</v>
      </c>
      <c r="D45" s="394" t="s">
        <v>968</v>
      </c>
      <c r="E45" s="315"/>
    </row>
    <row r="46" spans="1:5" ht="31.5" customHeight="1" x14ac:dyDescent="0.2">
      <c r="A46" s="579"/>
      <c r="B46" s="399" t="s">
        <v>969</v>
      </c>
      <c r="C46" s="399" t="s">
        <v>970</v>
      </c>
      <c r="D46" s="584" t="s">
        <v>1305</v>
      </c>
      <c r="E46" s="579"/>
    </row>
    <row r="47" spans="1:5" ht="53.25" customHeight="1" x14ac:dyDescent="0.2">
      <c r="A47" s="315"/>
      <c r="B47" s="315" t="s">
        <v>971</v>
      </c>
      <c r="C47" s="315" t="s">
        <v>972</v>
      </c>
      <c r="D47" s="393"/>
      <c r="E47" s="315" t="s">
        <v>1448</v>
      </c>
    </row>
    <row r="48" spans="1:5" ht="19.5" customHeight="1" x14ac:dyDescent="0.2">
      <c r="A48" s="315"/>
      <c r="B48" s="315" t="s">
        <v>973</v>
      </c>
      <c r="C48" s="315" t="s">
        <v>974</v>
      </c>
      <c r="D48" s="393"/>
      <c r="E48" s="315" t="s">
        <v>1453</v>
      </c>
    </row>
    <row r="49" spans="1:5" ht="15.75" customHeight="1" x14ac:dyDescent="0.2">
      <c r="A49" s="315"/>
      <c r="B49" s="315" t="s">
        <v>975</v>
      </c>
      <c r="C49" s="315" t="s">
        <v>976</v>
      </c>
      <c r="D49" s="393"/>
      <c r="E49" s="315" t="s">
        <v>1454</v>
      </c>
    </row>
    <row r="50" spans="1:5" ht="27" customHeight="1" x14ac:dyDescent="0.2">
      <c r="A50" s="315"/>
      <c r="B50" s="315" t="s">
        <v>977</v>
      </c>
      <c r="C50" s="315" t="s">
        <v>978</v>
      </c>
      <c r="D50" s="394" t="s">
        <v>1250</v>
      </c>
      <c r="E50" s="315" t="s">
        <v>979</v>
      </c>
    </row>
    <row r="51" spans="1:5" ht="24" customHeight="1" x14ac:dyDescent="0.2">
      <c r="A51" s="315"/>
      <c r="B51" s="315" t="s">
        <v>980</v>
      </c>
      <c r="C51" s="315" t="s">
        <v>981</v>
      </c>
      <c r="D51" s="580" t="s">
        <v>1251</v>
      </c>
      <c r="E51" s="399"/>
    </row>
    <row r="52" spans="1:5" ht="15.75" customHeight="1" x14ac:dyDescent="0.2">
      <c r="A52" s="778"/>
      <c r="B52" s="778" t="s">
        <v>982</v>
      </c>
      <c r="C52" s="778" t="s">
        <v>983</v>
      </c>
      <c r="D52" s="580" t="s">
        <v>984</v>
      </c>
      <c r="E52" s="778"/>
    </row>
    <row r="53" spans="1:5" ht="15.75" customHeight="1" x14ac:dyDescent="0.2">
      <c r="A53" s="782"/>
      <c r="B53" s="782"/>
      <c r="C53" s="782"/>
      <c r="D53" s="581" t="s">
        <v>923</v>
      </c>
      <c r="E53" s="782"/>
    </row>
    <row r="54" spans="1:5" ht="15.75" customHeight="1" x14ac:dyDescent="0.2">
      <c r="A54" s="779"/>
      <c r="B54" s="779"/>
      <c r="C54" s="779"/>
      <c r="D54" s="584" t="s">
        <v>1252</v>
      </c>
      <c r="E54" s="779"/>
    </row>
    <row r="55" spans="1:5" ht="15.75" customHeight="1" x14ac:dyDescent="0.2">
      <c r="A55" s="315"/>
      <c r="B55" s="399" t="s">
        <v>985</v>
      </c>
      <c r="C55" s="399" t="s">
        <v>986</v>
      </c>
      <c r="D55" s="394" t="s">
        <v>1253</v>
      </c>
      <c r="E55" s="315"/>
    </row>
    <row r="56" spans="1:5" ht="16.5" customHeight="1" x14ac:dyDescent="0.2">
      <c r="A56" s="399"/>
      <c r="B56" s="399" t="s">
        <v>987</v>
      </c>
      <c r="C56" s="399" t="s">
        <v>988</v>
      </c>
      <c r="D56" s="580" t="s">
        <v>1469</v>
      </c>
      <c r="E56" s="771" t="s">
        <v>989</v>
      </c>
    </row>
    <row r="57" spans="1:5" ht="16.5" customHeight="1" x14ac:dyDescent="0.2">
      <c r="A57" s="3"/>
      <c r="B57" s="3"/>
      <c r="C57" s="3"/>
      <c r="D57" s="581" t="s">
        <v>1470</v>
      </c>
      <c r="E57" s="773"/>
    </row>
    <row r="58" spans="1:5" ht="16.5" customHeight="1" x14ac:dyDescent="0.2">
      <c r="A58" s="782"/>
      <c r="B58" s="782"/>
      <c r="C58" s="782"/>
      <c r="D58" s="585" t="s">
        <v>990</v>
      </c>
      <c r="E58" s="773"/>
    </row>
    <row r="59" spans="1:5" ht="16.5" customHeight="1" x14ac:dyDescent="0.2">
      <c r="A59" s="782"/>
      <c r="B59" s="782"/>
      <c r="C59" s="782"/>
      <c r="D59" s="581" t="s">
        <v>991</v>
      </c>
      <c r="E59" s="773"/>
    </row>
    <row r="60" spans="1:5" ht="16.5" customHeight="1" x14ac:dyDescent="0.2">
      <c r="A60" s="783"/>
      <c r="B60" s="783"/>
      <c r="C60" s="783"/>
      <c r="D60" s="586" t="s">
        <v>1254</v>
      </c>
      <c r="E60" s="777"/>
    </row>
    <row r="63" spans="1:5" s="5" customFormat="1" x14ac:dyDescent="0.2">
      <c r="A63"/>
      <c r="B63"/>
      <c r="C63"/>
      <c r="D63"/>
      <c r="E63"/>
    </row>
    <row r="64" spans="1:5" ht="15" x14ac:dyDescent="0.25">
      <c r="A64" s="135" t="s">
        <v>992</v>
      </c>
      <c r="B64" s="5"/>
      <c r="C64" s="5"/>
      <c r="D64" s="5"/>
      <c r="E64" s="5"/>
    </row>
    <row r="66" spans="1:5" ht="15" x14ac:dyDescent="0.25">
      <c r="A66" s="516" t="s">
        <v>1439</v>
      </c>
    </row>
    <row r="67" spans="1:5" s="5" customFormat="1" ht="15.75" customHeight="1" x14ac:dyDescent="0.2">
      <c r="A67"/>
      <c r="B67"/>
      <c r="C67"/>
      <c r="D67"/>
      <c r="E67"/>
    </row>
    <row r="68" spans="1:5" s="5" customFormat="1" ht="15.75" customHeight="1" x14ac:dyDescent="0.2">
      <c r="A68" s="318" t="s">
        <v>993</v>
      </c>
      <c r="B68" s="318" t="s">
        <v>916</v>
      </c>
      <c r="C68" s="318" t="s">
        <v>917</v>
      </c>
      <c r="D68" s="318" t="s">
        <v>918</v>
      </c>
      <c r="E68" s="318" t="s">
        <v>919</v>
      </c>
    </row>
    <row r="69" spans="1:5" s="5" customFormat="1" ht="15.75" customHeight="1" x14ac:dyDescent="0.2">
      <c r="A69" s="770" t="s">
        <v>994</v>
      </c>
      <c r="B69" s="771" t="s">
        <v>995</v>
      </c>
      <c r="C69" s="771" t="s">
        <v>996</v>
      </c>
      <c r="D69" s="580" t="s">
        <v>997</v>
      </c>
      <c r="E69" s="320"/>
    </row>
    <row r="70" spans="1:5" s="5" customFormat="1" ht="15.75" customHeight="1" x14ac:dyDescent="0.2">
      <c r="A70" s="770"/>
      <c r="B70" s="771"/>
      <c r="C70" s="771"/>
      <c r="D70" s="587" t="s">
        <v>1297</v>
      </c>
      <c r="E70" s="565"/>
    </row>
    <row r="71" spans="1:5" s="5" customFormat="1" ht="15.75" customHeight="1" x14ac:dyDescent="0.2">
      <c r="A71" s="770"/>
      <c r="B71" s="771" t="s">
        <v>998</v>
      </c>
      <c r="C71" s="771" t="s">
        <v>999</v>
      </c>
      <c r="D71" s="588" t="s">
        <v>1297</v>
      </c>
      <c r="E71" s="320"/>
    </row>
    <row r="72" spans="1:5" s="5" customFormat="1" ht="15.75" customHeight="1" x14ac:dyDescent="0.2">
      <c r="A72" s="770"/>
      <c r="B72" s="771"/>
      <c r="C72" s="771"/>
      <c r="D72" s="587" t="s">
        <v>1298</v>
      </c>
      <c r="E72" s="565"/>
    </row>
    <row r="73" spans="1:5" s="5" customFormat="1" ht="24.75" customHeight="1" x14ac:dyDescent="0.2">
      <c r="A73" s="770"/>
      <c r="B73" s="771" t="s">
        <v>1000</v>
      </c>
      <c r="C73" s="771" t="s">
        <v>1001</v>
      </c>
      <c r="D73" s="588" t="s">
        <v>1297</v>
      </c>
      <c r="E73" s="320"/>
    </row>
    <row r="74" spans="1:5" s="5" customFormat="1" ht="28.5" customHeight="1" x14ac:dyDescent="0.2">
      <c r="A74" s="770"/>
      <c r="B74" s="771"/>
      <c r="C74" s="771"/>
      <c r="D74" s="589" t="s">
        <v>1489</v>
      </c>
      <c r="E74" s="460"/>
    </row>
    <row r="75" spans="1:5" s="5" customFormat="1" ht="15.75" customHeight="1" x14ac:dyDescent="0.2">
      <c r="A75" s="770"/>
      <c r="B75" s="771"/>
      <c r="C75" s="771"/>
      <c r="D75" s="587" t="s">
        <v>1298</v>
      </c>
      <c r="E75" s="565"/>
    </row>
    <row r="76" spans="1:5" s="5" customFormat="1" ht="15.75" customHeight="1" x14ac:dyDescent="0.2">
      <c r="A76" s="770" t="s">
        <v>1002</v>
      </c>
      <c r="B76" s="770" t="s">
        <v>1003</v>
      </c>
      <c r="C76" s="770" t="s">
        <v>1004</v>
      </c>
      <c r="D76" s="588" t="s">
        <v>1255</v>
      </c>
      <c r="E76" s="320"/>
    </row>
    <row r="77" spans="1:5" s="5" customFormat="1" ht="15.75" customHeight="1" x14ac:dyDescent="0.2">
      <c r="A77" s="770"/>
      <c r="B77" s="770"/>
      <c r="C77" s="770"/>
      <c r="D77" s="589" t="s">
        <v>1256</v>
      </c>
      <c r="E77" s="460"/>
    </row>
    <row r="78" spans="1:5" s="5" customFormat="1" ht="15.75" customHeight="1" x14ac:dyDescent="0.2">
      <c r="A78" s="770"/>
      <c r="B78" s="770"/>
      <c r="C78" s="770"/>
      <c r="D78" s="590" t="s">
        <v>1005</v>
      </c>
      <c r="E78" s="460"/>
    </row>
    <row r="79" spans="1:5" s="5" customFormat="1" ht="15.75" customHeight="1" x14ac:dyDescent="0.2">
      <c r="A79" s="770"/>
      <c r="B79" s="770"/>
      <c r="C79" s="770"/>
      <c r="D79" s="591" t="s">
        <v>1006</v>
      </c>
      <c r="E79" s="460"/>
    </row>
    <row r="80" spans="1:5" s="5" customFormat="1" ht="15.75" customHeight="1" x14ac:dyDescent="0.2">
      <c r="A80" s="770"/>
      <c r="B80" s="770"/>
      <c r="C80" s="770"/>
      <c r="D80" s="597" t="s">
        <v>1465</v>
      </c>
      <c r="E80" s="460"/>
    </row>
    <row r="81" spans="1:5" s="5" customFormat="1" ht="15.75" customHeight="1" x14ac:dyDescent="0.2">
      <c r="A81" s="770"/>
      <c r="B81" s="770"/>
      <c r="C81" s="770"/>
      <c r="D81" s="597" t="s">
        <v>1466</v>
      </c>
      <c r="E81" s="460"/>
    </row>
    <row r="82" spans="1:5" s="5" customFormat="1" ht="15.75" customHeight="1" x14ac:dyDescent="0.2">
      <c r="A82" s="770"/>
      <c r="B82" s="770"/>
      <c r="C82" s="770"/>
      <c r="D82" s="581" t="s">
        <v>941</v>
      </c>
      <c r="E82" s="460"/>
    </row>
    <row r="83" spans="1:5" s="5" customFormat="1" ht="24" customHeight="1" x14ac:dyDescent="0.2">
      <c r="A83" s="770"/>
      <c r="B83" s="770"/>
      <c r="C83" s="770"/>
      <c r="D83" s="592" t="s">
        <v>1488</v>
      </c>
      <c r="E83" s="565"/>
    </row>
    <row r="84" spans="1:5" s="5" customFormat="1" ht="15.75" customHeight="1" x14ac:dyDescent="0.2">
      <c r="A84" s="770"/>
      <c r="B84" s="770" t="s">
        <v>1007</v>
      </c>
      <c r="C84" s="770" t="s">
        <v>1008</v>
      </c>
      <c r="D84" s="393" t="s">
        <v>1009</v>
      </c>
      <c r="E84" s="319"/>
    </row>
    <row r="85" spans="1:5" s="5" customFormat="1" ht="15.75" customHeight="1" x14ac:dyDescent="0.2">
      <c r="A85" s="770"/>
      <c r="B85" s="770"/>
      <c r="C85" s="770"/>
      <c r="D85" s="457" t="s">
        <v>1010</v>
      </c>
      <c r="E85" s="319"/>
    </row>
    <row r="86" spans="1:5" s="5" customFormat="1" ht="15.75" customHeight="1" x14ac:dyDescent="0.2">
      <c r="A86" s="770"/>
      <c r="B86" s="770"/>
      <c r="C86" s="770"/>
      <c r="D86" s="456" t="s">
        <v>1299</v>
      </c>
      <c r="E86" s="319"/>
    </row>
    <row r="87" spans="1:5" s="5" customFormat="1" ht="15.75" customHeight="1" x14ac:dyDescent="0.2">
      <c r="A87" s="770"/>
      <c r="B87" s="770"/>
      <c r="C87" s="770"/>
      <c r="D87" s="458" t="s">
        <v>1011</v>
      </c>
      <c r="E87" s="319"/>
    </row>
    <row r="88" spans="1:5" s="5" customFormat="1" ht="184.5" customHeight="1" x14ac:dyDescent="0.2">
      <c r="A88" s="770"/>
      <c r="B88" s="319" t="s">
        <v>1012</v>
      </c>
      <c r="C88" s="319" t="s">
        <v>1013</v>
      </c>
      <c r="D88" s="319"/>
      <c r="E88" s="319" t="s">
        <v>1014</v>
      </c>
    </row>
    <row r="89" spans="1:5" s="5" customFormat="1" ht="54" customHeight="1" x14ac:dyDescent="0.2">
      <c r="A89" s="770"/>
      <c r="B89" s="319" t="s">
        <v>1015</v>
      </c>
      <c r="C89" s="319" t="s">
        <v>1016</v>
      </c>
      <c r="D89" s="457" t="s">
        <v>1258</v>
      </c>
      <c r="E89" s="319" t="s">
        <v>1017</v>
      </c>
    </row>
    <row r="90" spans="1:5" s="5" customFormat="1" ht="15.75" customHeight="1" x14ac:dyDescent="0.2">
      <c r="A90" s="770" t="s">
        <v>1018</v>
      </c>
      <c r="B90" s="770" t="s">
        <v>1019</v>
      </c>
      <c r="C90" s="770" t="s">
        <v>1020</v>
      </c>
      <c r="D90" s="481" t="s">
        <v>1259</v>
      </c>
      <c r="E90" s="320"/>
    </row>
    <row r="91" spans="1:5" s="5" customFormat="1" ht="15.75" customHeight="1" x14ac:dyDescent="0.2">
      <c r="A91" s="770"/>
      <c r="B91" s="770"/>
      <c r="C91" s="770"/>
      <c r="D91" s="592" t="s">
        <v>1257</v>
      </c>
      <c r="E91" s="565"/>
    </row>
    <row r="92" spans="1:5" s="5" customFormat="1" ht="56.25" customHeight="1" x14ac:dyDescent="0.2">
      <c r="A92" s="319" t="s">
        <v>1021</v>
      </c>
      <c r="B92" s="319" t="s">
        <v>1022</v>
      </c>
      <c r="C92" s="319" t="s">
        <v>1023</v>
      </c>
      <c r="D92" s="319" t="s">
        <v>1260</v>
      </c>
      <c r="E92" s="319" t="s">
        <v>1429</v>
      </c>
    </row>
    <row r="93" spans="1:5" s="5" customFormat="1" ht="24" customHeight="1" x14ac:dyDescent="0.2">
      <c r="A93" s="770" t="s">
        <v>1024</v>
      </c>
      <c r="B93" s="770" t="s">
        <v>1025</v>
      </c>
      <c r="C93" s="770" t="s">
        <v>1026</v>
      </c>
      <c r="D93" s="580" t="s">
        <v>1300</v>
      </c>
      <c r="E93" s="399"/>
    </row>
    <row r="94" spans="1:5" s="5" customFormat="1" ht="31.5" customHeight="1" x14ac:dyDescent="0.2">
      <c r="A94" s="770"/>
      <c r="B94" s="770"/>
      <c r="C94" s="770"/>
      <c r="D94" s="578" t="s">
        <v>1027</v>
      </c>
      <c r="E94" s="579"/>
    </row>
    <row r="95" spans="1:5" s="5" customFormat="1" ht="15.75" customHeight="1" x14ac:dyDescent="0.2">
      <c r="A95" s="770"/>
      <c r="B95" s="770" t="s">
        <v>1028</v>
      </c>
      <c r="C95" s="770" t="s">
        <v>1029</v>
      </c>
      <c r="D95" s="580" t="s">
        <v>1301</v>
      </c>
      <c r="E95" s="399"/>
    </row>
    <row r="96" spans="1:5" s="5" customFormat="1" ht="24" customHeight="1" x14ac:dyDescent="0.2">
      <c r="A96" s="770"/>
      <c r="B96" s="770"/>
      <c r="C96" s="770"/>
      <c r="D96" s="593" t="s">
        <v>1302</v>
      </c>
      <c r="E96" s="3"/>
    </row>
    <row r="97" spans="1:5" s="5" customFormat="1" ht="24" customHeight="1" x14ac:dyDescent="0.2">
      <c r="A97" s="770"/>
      <c r="B97" s="770"/>
      <c r="C97" s="770"/>
      <c r="D97" s="317" t="s">
        <v>1030</v>
      </c>
      <c r="E97" s="3"/>
    </row>
    <row r="98" spans="1:5" s="5" customFormat="1" ht="24" customHeight="1" x14ac:dyDescent="0.2">
      <c r="A98" s="770"/>
      <c r="B98" s="770"/>
      <c r="C98" s="770"/>
      <c r="D98" s="581" t="s">
        <v>1031</v>
      </c>
      <c r="E98" s="3"/>
    </row>
    <row r="99" spans="1:5" s="5" customFormat="1" ht="24" customHeight="1" x14ac:dyDescent="0.2">
      <c r="A99" s="770"/>
      <c r="B99" s="770"/>
      <c r="C99" s="770"/>
      <c r="D99" s="317" t="s">
        <v>1032</v>
      </c>
      <c r="E99" s="3"/>
    </row>
    <row r="100" spans="1:5" s="5" customFormat="1" ht="24" customHeight="1" x14ac:dyDescent="0.2">
      <c r="A100" s="770"/>
      <c r="B100" s="770"/>
      <c r="C100" s="770"/>
      <c r="D100" s="583" t="s">
        <v>1263</v>
      </c>
      <c r="E100" s="579"/>
    </row>
    <row r="101" spans="1:5" s="5" customFormat="1" ht="24" x14ac:dyDescent="0.2">
      <c r="A101" s="770"/>
      <c r="B101" s="319" t="s">
        <v>1033</v>
      </c>
      <c r="C101" s="319" t="s">
        <v>1034</v>
      </c>
      <c r="D101" s="456" t="s">
        <v>1262</v>
      </c>
      <c r="E101" s="399"/>
    </row>
    <row r="102" spans="1:5" s="5" customFormat="1" ht="40.5" customHeight="1" x14ac:dyDescent="0.2">
      <c r="A102" s="316" t="s">
        <v>1035</v>
      </c>
      <c r="B102" s="316" t="s">
        <v>1036</v>
      </c>
      <c r="C102" s="316" t="s">
        <v>1037</v>
      </c>
      <c r="D102" s="455"/>
      <c r="E102" s="484" t="s">
        <v>1235</v>
      </c>
    </row>
    <row r="103" spans="1:5" s="5" customFormat="1" ht="12" x14ac:dyDescent="0.2">
      <c r="A103" s="3"/>
      <c r="B103" s="3"/>
      <c r="C103" s="3"/>
      <c r="D103" s="317"/>
      <c r="E103" s="3"/>
    </row>
    <row r="104" spans="1:5" s="5" customFormat="1" ht="12" x14ac:dyDescent="0.2">
      <c r="A104" s="3"/>
      <c r="B104" s="3"/>
      <c r="C104" s="3"/>
      <c r="D104" s="317"/>
      <c r="E104" s="3"/>
    </row>
    <row r="106" spans="1:5" ht="15" x14ac:dyDescent="0.25">
      <c r="A106" s="516" t="s">
        <v>1160</v>
      </c>
    </row>
    <row r="107" spans="1:5" s="5" customFormat="1" ht="20.25" customHeight="1" x14ac:dyDescent="0.2">
      <c r="A107"/>
      <c r="B107"/>
      <c r="C107"/>
      <c r="D107"/>
      <c r="E107"/>
    </row>
    <row r="108" spans="1:5" s="5" customFormat="1" ht="15.75" customHeight="1" x14ac:dyDescent="0.2">
      <c r="A108" s="322" t="s">
        <v>993</v>
      </c>
      <c r="B108" s="322" t="s">
        <v>916</v>
      </c>
      <c r="C108" s="322" t="s">
        <v>917</v>
      </c>
      <c r="D108" s="598" t="s">
        <v>918</v>
      </c>
      <c r="E108" s="598" t="s">
        <v>919</v>
      </c>
    </row>
    <row r="109" spans="1:5" s="5" customFormat="1" ht="15.75" customHeight="1" x14ac:dyDescent="0.2">
      <c r="A109" s="771" t="s">
        <v>994</v>
      </c>
      <c r="B109" s="771" t="s">
        <v>1084</v>
      </c>
      <c r="C109" s="771" t="s">
        <v>996</v>
      </c>
      <c r="D109" s="582" t="s">
        <v>1161</v>
      </c>
      <c r="E109" s="320"/>
    </row>
    <row r="110" spans="1:5" s="5" customFormat="1" ht="15.75" customHeight="1" x14ac:dyDescent="0.2">
      <c r="A110" s="773"/>
      <c r="B110" s="773"/>
      <c r="C110" s="773"/>
      <c r="D110" s="581" t="s">
        <v>968</v>
      </c>
      <c r="E110" s="460"/>
    </row>
    <row r="111" spans="1:5" s="5" customFormat="1" ht="15.75" customHeight="1" x14ac:dyDescent="0.2">
      <c r="A111" s="773"/>
      <c r="B111" s="773"/>
      <c r="C111" s="773"/>
      <c r="D111" s="589" t="s">
        <v>1314</v>
      </c>
      <c r="E111" s="460"/>
    </row>
    <row r="112" spans="1:5" s="5" customFormat="1" ht="15.75" customHeight="1" x14ac:dyDescent="0.2">
      <c r="A112" s="773"/>
      <c r="B112" s="774"/>
      <c r="C112" s="774"/>
      <c r="D112" s="589" t="s">
        <v>1323</v>
      </c>
      <c r="E112" s="460"/>
    </row>
    <row r="113" spans="1:5" s="5" customFormat="1" ht="15.75" customHeight="1" x14ac:dyDescent="0.2">
      <c r="A113" s="773"/>
      <c r="B113" s="771" t="s">
        <v>1085</v>
      </c>
      <c r="C113" s="771" t="s">
        <v>999</v>
      </c>
      <c r="D113" s="594" t="s">
        <v>1162</v>
      </c>
      <c r="E113" s="320"/>
    </row>
    <row r="114" spans="1:5" s="5" customFormat="1" ht="15.75" customHeight="1" x14ac:dyDescent="0.2">
      <c r="A114" s="773"/>
      <c r="B114" s="773"/>
      <c r="C114" s="773"/>
      <c r="D114" s="599" t="s">
        <v>938</v>
      </c>
      <c r="E114" s="460"/>
    </row>
    <row r="115" spans="1:5" s="5" customFormat="1" ht="15.75" customHeight="1" x14ac:dyDescent="0.2">
      <c r="A115" s="773"/>
      <c r="B115" s="773"/>
      <c r="C115" s="773"/>
      <c r="D115" s="597" t="s">
        <v>1324</v>
      </c>
      <c r="E115" s="460"/>
    </row>
    <row r="116" spans="1:5" s="5" customFormat="1" ht="27" customHeight="1" x14ac:dyDescent="0.2">
      <c r="A116" s="773"/>
      <c r="B116" s="773"/>
      <c r="C116" s="773"/>
      <c r="D116" s="589" t="s">
        <v>1325</v>
      </c>
      <c r="E116" s="460"/>
    </row>
    <row r="117" spans="1:5" s="5" customFormat="1" ht="24" customHeight="1" x14ac:dyDescent="0.2">
      <c r="A117" s="773"/>
      <c r="B117" s="774"/>
      <c r="C117" s="774"/>
      <c r="D117" s="589" t="s">
        <v>1326</v>
      </c>
      <c r="E117" s="460"/>
    </row>
    <row r="118" spans="1:5" s="5" customFormat="1" ht="15.75" customHeight="1" x14ac:dyDescent="0.2">
      <c r="A118" s="773"/>
      <c r="B118" s="771" t="s">
        <v>1086</v>
      </c>
      <c r="C118" s="771" t="s">
        <v>1163</v>
      </c>
      <c r="D118" s="594" t="s">
        <v>1316</v>
      </c>
      <c r="E118" s="320"/>
    </row>
    <row r="119" spans="1:5" s="5" customFormat="1" ht="15.75" customHeight="1" x14ac:dyDescent="0.2">
      <c r="A119" s="773"/>
      <c r="B119" s="773"/>
      <c r="C119" s="773"/>
      <c r="D119" s="589" t="s">
        <v>1329</v>
      </c>
      <c r="E119" s="460"/>
    </row>
    <row r="120" spans="1:5" s="5" customFormat="1" ht="15.75" customHeight="1" x14ac:dyDescent="0.2">
      <c r="A120" s="774"/>
      <c r="B120" s="774"/>
      <c r="C120" s="774"/>
      <c r="D120" s="597" t="s">
        <v>1284</v>
      </c>
      <c r="E120" s="460"/>
    </row>
    <row r="121" spans="1:5" s="5" customFormat="1" ht="15.75" customHeight="1" x14ac:dyDescent="0.2">
      <c r="A121" s="771" t="s">
        <v>1164</v>
      </c>
      <c r="B121" s="771" t="s">
        <v>1165</v>
      </c>
      <c r="C121" s="771" t="s">
        <v>1166</v>
      </c>
      <c r="D121" s="588" t="s">
        <v>1323</v>
      </c>
      <c r="E121" s="320"/>
    </row>
    <row r="122" spans="1:5" s="5" customFormat="1" ht="42" customHeight="1" x14ac:dyDescent="0.2">
      <c r="A122" s="773"/>
      <c r="B122" s="774"/>
      <c r="C122" s="773"/>
      <c r="D122" s="595" t="s">
        <v>1328</v>
      </c>
      <c r="E122" s="565"/>
    </row>
    <row r="123" spans="1:5" ht="36" x14ac:dyDescent="0.2">
      <c r="A123" s="482" t="s">
        <v>1167</v>
      </c>
      <c r="B123" s="320" t="s">
        <v>1168</v>
      </c>
      <c r="C123" s="482" t="s">
        <v>1169</v>
      </c>
      <c r="D123" s="600" t="s">
        <v>1327</v>
      </c>
      <c r="E123" s="600"/>
    </row>
    <row r="124" spans="1:5" s="5" customFormat="1" ht="12" x14ac:dyDescent="0.2">
      <c r="A124" s="483"/>
      <c r="B124" s="483"/>
      <c r="C124" s="3"/>
      <c r="D124" s="317"/>
      <c r="E124" s="3"/>
    </row>
    <row r="125" spans="1:5" s="5" customFormat="1" ht="12" x14ac:dyDescent="0.2">
      <c r="A125" s="3"/>
      <c r="B125" s="3"/>
      <c r="C125" s="3"/>
      <c r="D125" s="317"/>
      <c r="E125" s="3"/>
    </row>
    <row r="126" spans="1:5" x14ac:dyDescent="0.2">
      <c r="A126" s="3"/>
      <c r="B126" s="3"/>
      <c r="C126" s="3"/>
      <c r="D126" s="317"/>
      <c r="E126" s="3"/>
    </row>
    <row r="127" spans="1:5" ht="15" x14ac:dyDescent="0.25">
      <c r="A127" s="516" t="s">
        <v>1438</v>
      </c>
    </row>
    <row r="128" spans="1:5" s="5" customFormat="1" ht="16.5" customHeight="1" x14ac:dyDescent="0.2">
      <c r="A128"/>
      <c r="B128"/>
      <c r="C128"/>
      <c r="D128"/>
      <c r="E128"/>
    </row>
    <row r="129" spans="1:5" s="5" customFormat="1" ht="16.5" customHeight="1" x14ac:dyDescent="0.2">
      <c r="A129" s="318" t="s">
        <v>993</v>
      </c>
      <c r="B129" s="318" t="s">
        <v>916</v>
      </c>
      <c r="C129" s="318" t="s">
        <v>917</v>
      </c>
      <c r="D129" s="318" t="s">
        <v>918</v>
      </c>
      <c r="E129" s="318" t="s">
        <v>919</v>
      </c>
    </row>
    <row r="130" spans="1:5" s="5" customFormat="1" ht="16.5" customHeight="1" x14ac:dyDescent="0.2">
      <c r="A130" s="771" t="s">
        <v>994</v>
      </c>
      <c r="B130" s="771" t="s">
        <v>995</v>
      </c>
      <c r="C130" s="771" t="s">
        <v>996</v>
      </c>
      <c r="D130" s="580" t="s">
        <v>1038</v>
      </c>
      <c r="E130" s="320"/>
    </row>
    <row r="131" spans="1:5" s="5" customFormat="1" ht="16.5" customHeight="1" x14ac:dyDescent="0.2">
      <c r="A131" s="771"/>
      <c r="B131" s="771"/>
      <c r="C131" s="771"/>
      <c r="D131" s="581" t="s">
        <v>997</v>
      </c>
      <c r="E131" s="460"/>
    </row>
    <row r="132" spans="1:5" s="5" customFormat="1" ht="24.75" customHeight="1" x14ac:dyDescent="0.2">
      <c r="A132" s="771"/>
      <c r="B132" s="771"/>
      <c r="C132" s="771"/>
      <c r="D132" s="584" t="s">
        <v>1303</v>
      </c>
      <c r="E132" s="565"/>
    </row>
    <row r="133" spans="1:5" s="5" customFormat="1" ht="16.5" customHeight="1" x14ac:dyDescent="0.2">
      <c r="A133" s="771"/>
      <c r="B133" s="319" t="s">
        <v>998</v>
      </c>
      <c r="C133" s="319" t="s">
        <v>999</v>
      </c>
      <c r="D133" s="395" t="s">
        <v>1303</v>
      </c>
      <c r="E133" s="319"/>
    </row>
    <row r="134" spans="1:5" s="5" customFormat="1" ht="24" customHeight="1" x14ac:dyDescent="0.2">
      <c r="A134" s="771"/>
      <c r="B134" s="771" t="s">
        <v>1000</v>
      </c>
      <c r="C134" s="771" t="s">
        <v>1001</v>
      </c>
      <c r="D134" s="481" t="s">
        <v>1305</v>
      </c>
      <c r="E134" s="320"/>
    </row>
    <row r="135" spans="1:5" s="5" customFormat="1" ht="24" customHeight="1" x14ac:dyDescent="0.2">
      <c r="A135" s="771"/>
      <c r="B135" s="771"/>
      <c r="C135" s="771"/>
      <c r="D135" s="587" t="s">
        <v>1304</v>
      </c>
      <c r="E135" s="565"/>
    </row>
    <row r="136" spans="1:5" s="5" customFormat="1" ht="93.75" customHeight="1" x14ac:dyDescent="0.2">
      <c r="A136" s="771" t="s">
        <v>1039</v>
      </c>
      <c r="B136" s="320" t="s">
        <v>1040</v>
      </c>
      <c r="C136" s="319" t="s">
        <v>1041</v>
      </c>
      <c r="D136" s="457" t="s">
        <v>1258</v>
      </c>
      <c r="E136" s="319"/>
    </row>
    <row r="137" spans="1:5" s="5" customFormat="1" ht="80.25" customHeight="1" x14ac:dyDescent="0.2">
      <c r="A137" s="771"/>
      <c r="B137" s="771" t="s">
        <v>1042</v>
      </c>
      <c r="C137" s="771" t="s">
        <v>1043</v>
      </c>
      <c r="D137" s="594" t="s">
        <v>1044</v>
      </c>
      <c r="E137" s="320" t="s">
        <v>1045</v>
      </c>
    </row>
    <row r="138" spans="1:5" s="5" customFormat="1" ht="80.25" customHeight="1" x14ac:dyDescent="0.2">
      <c r="A138" s="771"/>
      <c r="B138" s="771"/>
      <c r="C138" s="771"/>
      <c r="D138" s="595"/>
      <c r="E138" s="565" t="s">
        <v>1046</v>
      </c>
    </row>
    <row r="139" spans="1:5" s="5" customFormat="1" ht="15.75" customHeight="1" x14ac:dyDescent="0.2">
      <c r="A139" s="771"/>
      <c r="B139" s="319" t="s">
        <v>1047</v>
      </c>
      <c r="C139" s="319" t="s">
        <v>1048</v>
      </c>
      <c r="D139" s="457" t="s">
        <v>1264</v>
      </c>
      <c r="E139" s="319"/>
    </row>
    <row r="140" spans="1:5" s="5" customFormat="1" ht="15.75" customHeight="1" x14ac:dyDescent="0.2">
      <c r="A140" s="771"/>
      <c r="B140" s="771" t="s">
        <v>1049</v>
      </c>
      <c r="C140" s="771" t="s">
        <v>1050</v>
      </c>
      <c r="D140" s="481" t="s">
        <v>1264</v>
      </c>
      <c r="E140" s="320"/>
    </row>
    <row r="141" spans="1:5" s="5" customFormat="1" ht="15.75" customHeight="1" x14ac:dyDescent="0.2">
      <c r="A141" s="771"/>
      <c r="B141" s="771"/>
      <c r="C141" s="771"/>
      <c r="D141" s="587" t="s">
        <v>1306</v>
      </c>
      <c r="E141" s="565"/>
    </row>
    <row r="142" spans="1:5" s="5" customFormat="1" ht="15.75" customHeight="1" x14ac:dyDescent="0.2">
      <c r="A142" s="771"/>
      <c r="B142" s="771" t="s">
        <v>1051</v>
      </c>
      <c r="C142" s="771" t="s">
        <v>1052</v>
      </c>
      <c r="D142" s="457" t="s">
        <v>1265</v>
      </c>
      <c r="E142" s="319"/>
    </row>
    <row r="143" spans="1:5" s="5" customFormat="1" ht="15.75" customHeight="1" x14ac:dyDescent="0.2">
      <c r="A143" s="771"/>
      <c r="B143" s="771"/>
      <c r="C143" s="771"/>
      <c r="D143" s="456" t="s">
        <v>1307</v>
      </c>
      <c r="E143" s="319"/>
    </row>
    <row r="144" spans="1:5" s="5" customFormat="1" ht="15.75" customHeight="1" x14ac:dyDescent="0.2">
      <c r="A144" s="771" t="s">
        <v>1053</v>
      </c>
      <c r="B144" s="320" t="s">
        <v>1054</v>
      </c>
      <c r="C144" s="319" t="s">
        <v>1055</v>
      </c>
      <c r="D144" s="456" t="s">
        <v>1308</v>
      </c>
      <c r="E144" s="319"/>
    </row>
    <row r="145" spans="1:5" s="5" customFormat="1" ht="15.75" customHeight="1" x14ac:dyDescent="0.2">
      <c r="A145" s="771"/>
      <c r="B145" s="319" t="s">
        <v>1056</v>
      </c>
      <c r="C145" s="319" t="s">
        <v>1057</v>
      </c>
      <c r="D145" s="456" t="s">
        <v>1308</v>
      </c>
      <c r="E145" s="319"/>
    </row>
    <row r="146" spans="1:5" s="5" customFormat="1" ht="15.75" customHeight="1" x14ac:dyDescent="0.2">
      <c r="A146" s="771"/>
      <c r="B146" s="771" t="s">
        <v>1058</v>
      </c>
      <c r="C146" s="771" t="s">
        <v>1059</v>
      </c>
      <c r="D146" s="594" t="s">
        <v>1266</v>
      </c>
      <c r="E146" s="320"/>
    </row>
    <row r="147" spans="1:5" s="5" customFormat="1" ht="15.75" customHeight="1" x14ac:dyDescent="0.2">
      <c r="A147" s="771"/>
      <c r="B147" s="771"/>
      <c r="C147" s="771"/>
      <c r="D147" s="587" t="s">
        <v>1308</v>
      </c>
      <c r="E147" s="565"/>
    </row>
    <row r="148" spans="1:5" s="5" customFormat="1" ht="15.75" customHeight="1" x14ac:dyDescent="0.2">
      <c r="A148" s="771"/>
      <c r="B148" s="319" t="s">
        <v>1060</v>
      </c>
      <c r="C148" s="319" t="s">
        <v>1061</v>
      </c>
      <c r="D148" s="456" t="s">
        <v>1308</v>
      </c>
      <c r="E148" s="319"/>
    </row>
    <row r="149" spans="1:5" s="5" customFormat="1" ht="15.75" customHeight="1" x14ac:dyDescent="0.2">
      <c r="A149" s="771"/>
      <c r="B149" s="319" t="s">
        <v>1062</v>
      </c>
      <c r="C149" s="319" t="s">
        <v>1063</v>
      </c>
      <c r="D149" s="457" t="s">
        <v>1267</v>
      </c>
      <c r="E149" s="319"/>
    </row>
    <row r="150" spans="1:5" s="5" customFormat="1" ht="15.75" customHeight="1" x14ac:dyDescent="0.2">
      <c r="A150" s="319" t="s">
        <v>1064</v>
      </c>
      <c r="B150" s="319" t="s">
        <v>1065</v>
      </c>
      <c r="C150" s="319" t="s">
        <v>1066</v>
      </c>
      <c r="D150" s="456" t="s">
        <v>1309</v>
      </c>
      <c r="E150" s="319"/>
    </row>
    <row r="151" spans="1:5" s="5" customFormat="1" ht="15.75" customHeight="1" x14ac:dyDescent="0.2">
      <c r="A151" s="771" t="s">
        <v>1067</v>
      </c>
      <c r="B151" s="319" t="s">
        <v>1068</v>
      </c>
      <c r="C151" s="319" t="s">
        <v>1069</v>
      </c>
      <c r="D151" s="456" t="s">
        <v>1310</v>
      </c>
      <c r="E151" s="319"/>
    </row>
    <row r="152" spans="1:5" s="5" customFormat="1" ht="24" customHeight="1" x14ac:dyDescent="0.2">
      <c r="A152" s="771"/>
      <c r="B152" s="319" t="s">
        <v>1070</v>
      </c>
      <c r="C152" s="319" t="s">
        <v>1071</v>
      </c>
      <c r="D152" s="456" t="s">
        <v>1311</v>
      </c>
      <c r="E152" s="319"/>
    </row>
    <row r="153" spans="1:5" s="5" customFormat="1" ht="24" customHeight="1" x14ac:dyDescent="0.2">
      <c r="A153" s="771"/>
      <c r="B153" s="319" t="s">
        <v>1072</v>
      </c>
      <c r="C153" s="319" t="s">
        <v>1073</v>
      </c>
      <c r="D153" s="457" t="s">
        <v>1268</v>
      </c>
      <c r="E153" s="319"/>
    </row>
    <row r="154" spans="1:5" s="5" customFormat="1" ht="24" customHeight="1" x14ac:dyDescent="0.2">
      <c r="A154" s="771"/>
      <c r="B154" s="771" t="s">
        <v>1074</v>
      </c>
      <c r="C154" s="771" t="s">
        <v>1075</v>
      </c>
      <c r="D154" s="481" t="s">
        <v>1268</v>
      </c>
      <c r="E154" s="320"/>
    </row>
    <row r="155" spans="1:5" s="5" customFormat="1" ht="15.75" customHeight="1" x14ac:dyDescent="0.2">
      <c r="A155" s="771"/>
      <c r="B155" s="771"/>
      <c r="C155" s="771"/>
      <c r="D155" s="587" t="s">
        <v>1312</v>
      </c>
      <c r="E155" s="565"/>
    </row>
    <row r="156" spans="1:5" s="5" customFormat="1" ht="24" customHeight="1" x14ac:dyDescent="0.2">
      <c r="A156" s="771"/>
      <c r="B156" s="319" t="s">
        <v>1076</v>
      </c>
      <c r="C156" s="319" t="s">
        <v>1077</v>
      </c>
      <c r="D156" s="456" t="s">
        <v>1269</v>
      </c>
      <c r="E156" s="319"/>
    </row>
    <row r="157" spans="1:5" s="5" customFormat="1" ht="50.25" customHeight="1" x14ac:dyDescent="0.2">
      <c r="A157" s="771" t="s">
        <v>1078</v>
      </c>
      <c r="B157" s="319" t="s">
        <v>1079</v>
      </c>
      <c r="C157" s="319" t="s">
        <v>1080</v>
      </c>
      <c r="D157" s="456" t="s">
        <v>1298</v>
      </c>
      <c r="E157" s="319"/>
    </row>
    <row r="158" spans="1:5" s="5" customFormat="1" ht="36.75" customHeight="1" x14ac:dyDescent="0.2">
      <c r="A158" s="771"/>
      <c r="B158" s="771" t="s">
        <v>1081</v>
      </c>
      <c r="C158" s="771" t="s">
        <v>1082</v>
      </c>
      <c r="D158" s="481" t="s">
        <v>1270</v>
      </c>
      <c r="E158" s="768" t="s">
        <v>1233</v>
      </c>
    </row>
    <row r="159" spans="1:5" s="5" customFormat="1" ht="27.75" customHeight="1" x14ac:dyDescent="0.2">
      <c r="A159" s="772"/>
      <c r="B159" s="772"/>
      <c r="C159" s="777"/>
      <c r="D159" s="649" t="s">
        <v>1313</v>
      </c>
      <c r="E159" s="769"/>
    </row>
    <row r="160" spans="1:5" x14ac:dyDescent="0.2">
      <c r="D160" s="480"/>
    </row>
    <row r="161" spans="1:5" s="5" customFormat="1" ht="12" x14ac:dyDescent="0.2">
      <c r="A161" s="3"/>
      <c r="B161" s="3"/>
      <c r="C161" s="3"/>
      <c r="D161" s="317"/>
      <c r="E161" s="3"/>
    </row>
    <row r="162" spans="1:5" x14ac:dyDescent="0.2">
      <c r="A162" s="3"/>
      <c r="B162" s="3"/>
      <c r="C162" s="3"/>
      <c r="D162" s="317"/>
      <c r="E162" s="3"/>
    </row>
    <row r="163" spans="1:5" ht="15" x14ac:dyDescent="0.25">
      <c r="A163" s="516" t="s">
        <v>1143</v>
      </c>
    </row>
    <row r="164" spans="1:5" s="5" customFormat="1" ht="15.75" customHeight="1" x14ac:dyDescent="0.2">
      <c r="A164"/>
      <c r="B164"/>
      <c r="C164"/>
      <c r="D164"/>
      <c r="E164"/>
    </row>
    <row r="165" spans="1:5" s="5" customFormat="1" ht="15.75" customHeight="1" x14ac:dyDescent="0.2">
      <c r="A165" s="322" t="s">
        <v>993</v>
      </c>
      <c r="B165" s="322" t="s">
        <v>916</v>
      </c>
      <c r="C165" s="322" t="s">
        <v>917</v>
      </c>
      <c r="D165" s="322" t="s">
        <v>918</v>
      </c>
      <c r="E165" s="322" t="s">
        <v>919</v>
      </c>
    </row>
    <row r="166" spans="1:5" s="5" customFormat="1" ht="15.75" customHeight="1" x14ac:dyDescent="0.2">
      <c r="A166" s="775" t="s">
        <v>994</v>
      </c>
      <c r="B166" s="767" t="s">
        <v>995</v>
      </c>
      <c r="C166" s="770" t="s">
        <v>996</v>
      </c>
      <c r="D166" s="582" t="s">
        <v>1144</v>
      </c>
      <c r="E166" s="399"/>
    </row>
    <row r="167" spans="1:5" s="5" customFormat="1" ht="15.75" customHeight="1" x14ac:dyDescent="0.2">
      <c r="A167" s="775"/>
      <c r="B167" s="767"/>
      <c r="C167" s="770"/>
      <c r="D167" s="581" t="s">
        <v>968</v>
      </c>
      <c r="E167" s="3"/>
    </row>
    <row r="168" spans="1:5" s="5" customFormat="1" ht="15.75" customHeight="1" x14ac:dyDescent="0.2">
      <c r="A168" s="775"/>
      <c r="B168" s="767"/>
      <c r="C168" s="770"/>
      <c r="D168" s="584" t="s">
        <v>1303</v>
      </c>
      <c r="E168" s="579"/>
    </row>
    <row r="169" spans="1:5" s="5" customFormat="1" ht="15.75" customHeight="1" x14ac:dyDescent="0.2">
      <c r="A169" s="775"/>
      <c r="B169" s="767" t="s">
        <v>998</v>
      </c>
      <c r="C169" s="770" t="s">
        <v>999</v>
      </c>
      <c r="D169" s="596" t="s">
        <v>1278</v>
      </c>
      <c r="E169" s="399"/>
    </row>
    <row r="170" spans="1:5" s="5" customFormat="1" ht="15.75" customHeight="1" x14ac:dyDescent="0.2">
      <c r="A170" s="775"/>
      <c r="B170" s="767"/>
      <c r="C170" s="770"/>
      <c r="D170" s="584" t="s">
        <v>1303</v>
      </c>
      <c r="E170" s="579"/>
    </row>
    <row r="171" spans="1:5" s="5" customFormat="1" ht="24" customHeight="1" x14ac:dyDescent="0.2">
      <c r="A171" s="775"/>
      <c r="B171" s="767" t="s">
        <v>1000</v>
      </c>
      <c r="C171" s="775" t="s">
        <v>1001</v>
      </c>
      <c r="D171" s="596" t="s">
        <v>1278</v>
      </c>
      <c r="E171" s="399"/>
    </row>
    <row r="172" spans="1:5" s="5" customFormat="1" ht="24" customHeight="1" x14ac:dyDescent="0.2">
      <c r="A172" s="775"/>
      <c r="B172" s="767"/>
      <c r="C172" s="775"/>
      <c r="D172" s="578" t="s">
        <v>1315</v>
      </c>
      <c r="E172" s="579"/>
    </row>
    <row r="173" spans="1:5" s="5" customFormat="1" ht="24" customHeight="1" x14ac:dyDescent="0.2">
      <c r="A173" s="775" t="s">
        <v>1145</v>
      </c>
      <c r="B173" s="315" t="s">
        <v>1146</v>
      </c>
      <c r="C173" s="315" t="s">
        <v>1147</v>
      </c>
      <c r="D173" s="395" t="s">
        <v>1279</v>
      </c>
      <c r="E173" s="315"/>
    </row>
    <row r="174" spans="1:5" s="5" customFormat="1" ht="24" customHeight="1" x14ac:dyDescent="0.2">
      <c r="A174" s="775"/>
      <c r="B174" s="315" t="s">
        <v>1148</v>
      </c>
      <c r="C174" s="315" t="s">
        <v>1149</v>
      </c>
      <c r="D174" s="395" t="s">
        <v>1279</v>
      </c>
      <c r="E174" s="315"/>
    </row>
    <row r="175" spans="1:5" s="5" customFormat="1" ht="31.5" customHeight="1" x14ac:dyDescent="0.2">
      <c r="A175" s="775"/>
      <c r="B175" s="315" t="s">
        <v>1150</v>
      </c>
      <c r="C175" s="315" t="s">
        <v>1151</v>
      </c>
      <c r="D175" s="395" t="s">
        <v>1279</v>
      </c>
      <c r="E175" s="315"/>
    </row>
    <row r="176" spans="1:5" s="5" customFormat="1" ht="15.75" customHeight="1" x14ac:dyDescent="0.2">
      <c r="A176" s="775"/>
      <c r="B176" s="315" t="s">
        <v>1152</v>
      </c>
      <c r="C176" s="315" t="s">
        <v>1153</v>
      </c>
      <c r="D176" s="580" t="s">
        <v>1280</v>
      </c>
      <c r="E176" s="399"/>
    </row>
    <row r="177" spans="1:5" s="5" customFormat="1" ht="15.75" customHeight="1" x14ac:dyDescent="0.2">
      <c r="A177" s="775"/>
      <c r="B177" s="767" t="s">
        <v>1154</v>
      </c>
      <c r="C177" s="767" t="s">
        <v>1155</v>
      </c>
      <c r="D177" s="581" t="s">
        <v>1280</v>
      </c>
      <c r="E177" s="3"/>
    </row>
    <row r="178" spans="1:5" s="5" customFormat="1" ht="15.75" customHeight="1" x14ac:dyDescent="0.2">
      <c r="A178" s="775"/>
      <c r="B178" s="767"/>
      <c r="C178" s="767"/>
      <c r="D178" s="584" t="s">
        <v>1303</v>
      </c>
      <c r="E178" s="579"/>
    </row>
    <row r="179" spans="1:5" s="5" customFormat="1" ht="31.5" customHeight="1" x14ac:dyDescent="0.2">
      <c r="A179" s="775"/>
      <c r="B179" s="315" t="s">
        <v>1156</v>
      </c>
      <c r="C179" s="315" t="s">
        <v>1157</v>
      </c>
      <c r="D179" s="395" t="s">
        <v>1281</v>
      </c>
      <c r="E179" s="315"/>
    </row>
    <row r="180" spans="1:5" s="5" customFormat="1" ht="24" customHeight="1" x14ac:dyDescent="0.2">
      <c r="A180" s="775"/>
      <c r="B180" s="315" t="s">
        <v>1158</v>
      </c>
      <c r="C180" s="315" t="s">
        <v>1159</v>
      </c>
      <c r="D180" s="395" t="s">
        <v>1282</v>
      </c>
      <c r="E180" s="315"/>
    </row>
    <row r="181" spans="1:5" s="5" customFormat="1" ht="24" customHeight="1" x14ac:dyDescent="0.2">
      <c r="A181" s="770" t="s">
        <v>1067</v>
      </c>
      <c r="B181" s="315" t="s">
        <v>1068</v>
      </c>
      <c r="C181" s="319" t="s">
        <v>1069</v>
      </c>
      <c r="D181" s="457" t="s">
        <v>1322</v>
      </c>
      <c r="E181" s="319"/>
    </row>
    <row r="182" spans="1:5" s="5" customFormat="1" ht="24" customHeight="1" x14ac:dyDescent="0.2">
      <c r="A182" s="770"/>
      <c r="B182" s="315" t="s">
        <v>1070</v>
      </c>
      <c r="C182" s="319" t="s">
        <v>1071</v>
      </c>
      <c r="D182" s="457" t="s">
        <v>1322</v>
      </c>
      <c r="E182" s="319"/>
    </row>
    <row r="183" spans="1:5" s="5" customFormat="1" ht="24" customHeight="1" x14ac:dyDescent="0.2">
      <c r="A183" s="770"/>
      <c r="B183" s="315" t="s">
        <v>1072</v>
      </c>
      <c r="C183" s="319" t="s">
        <v>1073</v>
      </c>
      <c r="D183" s="481" t="s">
        <v>1283</v>
      </c>
      <c r="E183" s="320"/>
    </row>
    <row r="184" spans="1:5" s="5" customFormat="1" ht="31.5" customHeight="1" x14ac:dyDescent="0.2">
      <c r="A184" s="770"/>
      <c r="B184" s="767" t="s">
        <v>1074</v>
      </c>
      <c r="C184" s="770" t="s">
        <v>1075</v>
      </c>
      <c r="D184" s="481" t="s">
        <v>1283</v>
      </c>
      <c r="E184" s="320"/>
    </row>
    <row r="185" spans="1:5" s="5" customFormat="1" ht="15.75" customHeight="1" x14ac:dyDescent="0.2">
      <c r="A185" s="770"/>
      <c r="B185" s="767"/>
      <c r="C185" s="770"/>
      <c r="D185" s="592" t="s">
        <v>1322</v>
      </c>
      <c r="E185" s="565"/>
    </row>
    <row r="186" spans="1:5" ht="24" x14ac:dyDescent="0.2">
      <c r="A186" s="776"/>
      <c r="B186" s="316" t="s">
        <v>1076</v>
      </c>
      <c r="C186" s="321" t="s">
        <v>1077</v>
      </c>
      <c r="D186" s="597" t="s">
        <v>1283</v>
      </c>
      <c r="E186" s="566"/>
    </row>
    <row r="187" spans="1:5" x14ac:dyDescent="0.2">
      <c r="B187" s="480"/>
      <c r="D187" s="480"/>
    </row>
    <row r="188" spans="1:5" s="5" customFormat="1" ht="12" x14ac:dyDescent="0.2">
      <c r="A188" s="3"/>
      <c r="B188" s="3"/>
      <c r="C188" s="3"/>
      <c r="D188" s="317"/>
      <c r="E188" s="3"/>
    </row>
    <row r="189" spans="1:5" x14ac:dyDescent="0.2">
      <c r="A189" s="3"/>
      <c r="B189" s="3"/>
      <c r="C189" s="3"/>
      <c r="E189" s="3"/>
    </row>
    <row r="190" spans="1:5" ht="15" x14ac:dyDescent="0.25">
      <c r="A190" s="516" t="s">
        <v>1083</v>
      </c>
    </row>
    <row r="191" spans="1:5" s="5" customFormat="1" ht="15.75" customHeight="1" x14ac:dyDescent="0.2">
      <c r="A191"/>
      <c r="B191"/>
      <c r="C191"/>
      <c r="D191"/>
      <c r="E191"/>
    </row>
    <row r="192" spans="1:5" s="5" customFormat="1" ht="15.75" customHeight="1" x14ac:dyDescent="0.2">
      <c r="A192" s="322" t="s">
        <v>993</v>
      </c>
      <c r="B192" s="322" t="s">
        <v>916</v>
      </c>
      <c r="C192" s="322" t="s">
        <v>917</v>
      </c>
      <c r="D192" s="322" t="s">
        <v>918</v>
      </c>
      <c r="E192" s="322" t="s">
        <v>919</v>
      </c>
    </row>
    <row r="193" spans="1:5" s="5" customFormat="1" ht="15.75" customHeight="1" x14ac:dyDescent="0.2">
      <c r="A193" s="771" t="s">
        <v>994</v>
      </c>
      <c r="B193" s="770" t="s">
        <v>1084</v>
      </c>
      <c r="C193" s="770" t="s">
        <v>996</v>
      </c>
      <c r="D193" s="582" t="s">
        <v>938</v>
      </c>
      <c r="E193" s="320"/>
    </row>
    <row r="194" spans="1:5" s="5" customFormat="1" ht="15.75" customHeight="1" x14ac:dyDescent="0.2">
      <c r="A194" s="771"/>
      <c r="B194" s="770"/>
      <c r="C194" s="770"/>
      <c r="D194" s="581" t="s">
        <v>923</v>
      </c>
      <c r="E194" s="460"/>
    </row>
    <row r="195" spans="1:5" s="5" customFormat="1" ht="15.75" customHeight="1" x14ac:dyDescent="0.2">
      <c r="A195" s="771"/>
      <c r="B195" s="770"/>
      <c r="C195" s="770"/>
      <c r="D195" s="587" t="s">
        <v>1314</v>
      </c>
      <c r="E195" s="565"/>
    </row>
    <row r="196" spans="1:5" s="5" customFormat="1" ht="15.75" customHeight="1" x14ac:dyDescent="0.2">
      <c r="A196" s="771"/>
      <c r="B196" s="770" t="s">
        <v>1085</v>
      </c>
      <c r="C196" s="770" t="s">
        <v>999</v>
      </c>
      <c r="D196" s="481" t="s">
        <v>1271</v>
      </c>
      <c r="E196" s="320"/>
    </row>
    <row r="197" spans="1:5" s="5" customFormat="1" ht="15.75" customHeight="1" x14ac:dyDescent="0.2">
      <c r="A197" s="771"/>
      <c r="B197" s="770"/>
      <c r="C197" s="770"/>
      <c r="D197" s="587" t="s">
        <v>1314</v>
      </c>
      <c r="E197" s="565"/>
    </row>
    <row r="198" spans="1:5" s="5" customFormat="1" ht="15.75" customHeight="1" x14ac:dyDescent="0.2">
      <c r="A198" s="771"/>
      <c r="B198" s="770" t="s">
        <v>1086</v>
      </c>
      <c r="C198" s="770" t="s">
        <v>1001</v>
      </c>
      <c r="D198" s="481" t="s">
        <v>1271</v>
      </c>
      <c r="E198" s="320"/>
    </row>
    <row r="199" spans="1:5" s="5" customFormat="1" ht="12" x14ac:dyDescent="0.2">
      <c r="A199" s="771"/>
      <c r="B199" s="770"/>
      <c r="C199" s="770"/>
      <c r="D199" s="587" t="s">
        <v>1314</v>
      </c>
      <c r="E199" s="565"/>
    </row>
    <row r="200" spans="1:5" s="5" customFormat="1" ht="81" customHeight="1" x14ac:dyDescent="0.2">
      <c r="A200" s="771" t="s">
        <v>1087</v>
      </c>
      <c r="B200" s="319" t="s">
        <v>1088</v>
      </c>
      <c r="C200" s="319" t="s">
        <v>1089</v>
      </c>
      <c r="D200" s="458" t="s">
        <v>1455</v>
      </c>
      <c r="E200" s="319"/>
    </row>
    <row r="201" spans="1:5" s="5" customFormat="1" ht="88.5" customHeight="1" x14ac:dyDescent="0.2">
      <c r="A201" s="771"/>
      <c r="B201" s="770" t="s">
        <v>1090</v>
      </c>
      <c r="C201" s="770" t="s">
        <v>1091</v>
      </c>
      <c r="D201" s="588" t="s">
        <v>1314</v>
      </c>
      <c r="E201" s="320" t="s">
        <v>1092</v>
      </c>
    </row>
    <row r="202" spans="1:5" s="5" customFormat="1" ht="109.5" customHeight="1" x14ac:dyDescent="0.2">
      <c r="A202" s="771"/>
      <c r="B202" s="770"/>
      <c r="C202" s="770"/>
      <c r="D202" s="595" t="s">
        <v>1487</v>
      </c>
      <c r="E202" s="565" t="s">
        <v>1093</v>
      </c>
    </row>
    <row r="203" spans="1:5" s="5" customFormat="1" ht="15.75" customHeight="1" x14ac:dyDescent="0.2">
      <c r="A203" s="771"/>
      <c r="B203" s="770" t="s">
        <v>1440</v>
      </c>
      <c r="C203" s="770" t="s">
        <v>426</v>
      </c>
      <c r="D203" s="481" t="s">
        <v>1457</v>
      </c>
      <c r="E203" s="320"/>
    </row>
    <row r="204" spans="1:5" s="5" customFormat="1" ht="15.75" customHeight="1" x14ac:dyDescent="0.2">
      <c r="A204" s="771"/>
      <c r="B204" s="770"/>
      <c r="C204" s="770"/>
      <c r="D204" s="587" t="s">
        <v>1317</v>
      </c>
      <c r="E204" s="565"/>
    </row>
    <row r="205" spans="1:5" s="5" customFormat="1" ht="42" customHeight="1" x14ac:dyDescent="0.2">
      <c r="A205" s="319" t="s">
        <v>1094</v>
      </c>
      <c r="B205" s="319" t="s">
        <v>1095</v>
      </c>
      <c r="C205" s="319" t="s">
        <v>1096</v>
      </c>
      <c r="D205" s="456" t="s">
        <v>1318</v>
      </c>
      <c r="E205" s="319"/>
    </row>
    <row r="206" spans="1:5" s="5" customFormat="1" ht="31.5" customHeight="1" x14ac:dyDescent="0.2">
      <c r="A206" s="770" t="s">
        <v>1097</v>
      </c>
      <c r="B206" s="319" t="s">
        <v>1098</v>
      </c>
      <c r="C206" s="319" t="s">
        <v>1099</v>
      </c>
      <c r="D206" s="456" t="s">
        <v>1314</v>
      </c>
      <c r="E206" s="319"/>
    </row>
    <row r="207" spans="1:5" s="5" customFormat="1" ht="15.75" customHeight="1" x14ac:dyDescent="0.2">
      <c r="A207" s="770"/>
      <c r="B207" s="770" t="s">
        <v>1100</v>
      </c>
      <c r="C207" s="770" t="s">
        <v>1101</v>
      </c>
      <c r="D207" s="588" t="s">
        <v>1318</v>
      </c>
      <c r="E207" s="320"/>
    </row>
    <row r="208" spans="1:5" s="5" customFormat="1" ht="15.75" customHeight="1" x14ac:dyDescent="0.2">
      <c r="A208" s="770"/>
      <c r="B208" s="770"/>
      <c r="C208" s="770"/>
      <c r="D208" s="587" t="s">
        <v>1306</v>
      </c>
      <c r="E208" s="565"/>
    </row>
    <row r="209" spans="1:5" s="5" customFormat="1" ht="24" customHeight="1" x14ac:dyDescent="0.2">
      <c r="A209" s="770"/>
      <c r="B209" s="319" t="s">
        <v>1102</v>
      </c>
      <c r="C209" s="319" t="s">
        <v>1103</v>
      </c>
      <c r="D209" s="456" t="s">
        <v>1319</v>
      </c>
      <c r="E209" s="319"/>
    </row>
    <row r="210" spans="1:5" s="5" customFormat="1" ht="24" customHeight="1" x14ac:dyDescent="0.2">
      <c r="A210" s="770"/>
      <c r="B210" s="319" t="s">
        <v>1104</v>
      </c>
      <c r="C210" s="319" t="s">
        <v>1105</v>
      </c>
      <c r="D210" s="456" t="s">
        <v>1318</v>
      </c>
      <c r="E210" s="319"/>
    </row>
    <row r="211" spans="1:5" s="5" customFormat="1" ht="31.5" customHeight="1" x14ac:dyDescent="0.2">
      <c r="A211" s="770"/>
      <c r="B211" s="319" t="s">
        <v>1106</v>
      </c>
      <c r="C211" s="319" t="s">
        <v>1107</v>
      </c>
      <c r="D211" s="456" t="s">
        <v>1317</v>
      </c>
      <c r="E211" s="319"/>
    </row>
    <row r="212" spans="1:5" s="5" customFormat="1" ht="15.75" customHeight="1" x14ac:dyDescent="0.2">
      <c r="A212" s="770"/>
      <c r="B212" s="319" t="s">
        <v>1108</v>
      </c>
      <c r="C212" s="319" t="s">
        <v>1109</v>
      </c>
      <c r="D212" s="456" t="s">
        <v>1317</v>
      </c>
      <c r="E212" s="319"/>
    </row>
    <row r="213" spans="1:5" s="5" customFormat="1" ht="24" customHeight="1" x14ac:dyDescent="0.2">
      <c r="A213" s="770"/>
      <c r="B213" s="319" t="s">
        <v>1110</v>
      </c>
      <c r="C213" s="319" t="s">
        <v>1111</v>
      </c>
      <c r="D213" s="456" t="s">
        <v>1320</v>
      </c>
      <c r="E213" s="319"/>
    </row>
    <row r="214" spans="1:5" s="5" customFormat="1" ht="15.75" customHeight="1" x14ac:dyDescent="0.2">
      <c r="A214" s="770"/>
      <c r="B214" s="770" t="s">
        <v>1112</v>
      </c>
      <c r="C214" s="770" t="s">
        <v>1113</v>
      </c>
      <c r="D214" s="481" t="s">
        <v>1456</v>
      </c>
      <c r="E214" s="320"/>
    </row>
    <row r="215" spans="1:5" s="5" customFormat="1" ht="15.75" customHeight="1" x14ac:dyDescent="0.2">
      <c r="A215" s="770"/>
      <c r="B215" s="770"/>
      <c r="C215" s="770"/>
      <c r="D215" s="587" t="s">
        <v>1314</v>
      </c>
      <c r="E215" s="565"/>
    </row>
    <row r="216" spans="1:5" s="5" customFormat="1" ht="15.75" customHeight="1" x14ac:dyDescent="0.2">
      <c r="A216" s="770"/>
      <c r="B216" s="319" t="s">
        <v>1114</v>
      </c>
      <c r="C216" s="319" t="s">
        <v>1115</v>
      </c>
      <c r="D216" s="587" t="s">
        <v>1314</v>
      </c>
      <c r="E216" s="565"/>
    </row>
    <row r="217" spans="1:5" s="5" customFormat="1" ht="42.75" customHeight="1" x14ac:dyDescent="0.2">
      <c r="A217" s="770"/>
      <c r="B217" s="319" t="s">
        <v>1116</v>
      </c>
      <c r="C217" s="319" t="s">
        <v>1117</v>
      </c>
      <c r="D217" s="457" t="s">
        <v>1272</v>
      </c>
      <c r="E217" s="319" t="s">
        <v>1118</v>
      </c>
    </row>
    <row r="218" spans="1:5" s="5" customFormat="1" ht="31.5" customHeight="1" x14ac:dyDescent="0.2">
      <c r="A218" s="770" t="s">
        <v>1119</v>
      </c>
      <c r="B218" s="319" t="s">
        <v>1120</v>
      </c>
      <c r="C218" s="319" t="s">
        <v>1121</v>
      </c>
      <c r="D218" s="457" t="s">
        <v>1273</v>
      </c>
      <c r="E218" s="319"/>
    </row>
    <row r="219" spans="1:5" s="5" customFormat="1" ht="15.75" customHeight="1" x14ac:dyDescent="0.2">
      <c r="A219" s="770"/>
      <c r="B219" s="770" t="s">
        <v>1122</v>
      </c>
      <c r="C219" s="770" t="s">
        <v>1123</v>
      </c>
      <c r="D219" s="481" t="s">
        <v>1274</v>
      </c>
      <c r="E219" s="320"/>
    </row>
    <row r="220" spans="1:5" s="5" customFormat="1" ht="24" customHeight="1" x14ac:dyDescent="0.2">
      <c r="A220" s="770"/>
      <c r="B220" s="770"/>
      <c r="C220" s="770"/>
      <c r="D220" s="587" t="s">
        <v>1321</v>
      </c>
      <c r="E220" s="565"/>
    </row>
    <row r="221" spans="1:5" s="5" customFormat="1" ht="24" customHeight="1" x14ac:dyDescent="0.2">
      <c r="A221" s="770"/>
      <c r="B221" s="319" t="s">
        <v>1124</v>
      </c>
      <c r="C221" s="319" t="s">
        <v>1125</v>
      </c>
      <c r="D221" s="457" t="s">
        <v>1275</v>
      </c>
      <c r="E221" s="319"/>
    </row>
    <row r="222" spans="1:5" s="5" customFormat="1" ht="24" customHeight="1" x14ac:dyDescent="0.2">
      <c r="A222" s="770" t="s">
        <v>1126</v>
      </c>
      <c r="B222" s="319" t="s">
        <v>1127</v>
      </c>
      <c r="C222" s="319" t="s">
        <v>1128</v>
      </c>
      <c r="D222" s="457" t="s">
        <v>1276</v>
      </c>
      <c r="E222" s="319"/>
    </row>
    <row r="223" spans="1:5" s="5" customFormat="1" ht="24" customHeight="1" x14ac:dyDescent="0.2">
      <c r="A223" s="770"/>
      <c r="B223" s="319" t="s">
        <v>1129</v>
      </c>
      <c r="C223" s="319" t="s">
        <v>1130</v>
      </c>
      <c r="D223" s="457" t="s">
        <v>1246</v>
      </c>
      <c r="E223" s="319"/>
    </row>
    <row r="224" spans="1:5" s="5" customFormat="1" ht="24" customHeight="1" x14ac:dyDescent="0.2">
      <c r="A224" s="319" t="s">
        <v>1131</v>
      </c>
      <c r="B224" s="319" t="s">
        <v>1132</v>
      </c>
      <c r="C224" s="319" t="s">
        <v>1133</v>
      </c>
      <c r="D224" s="456" t="s">
        <v>1261</v>
      </c>
      <c r="E224" s="319"/>
    </row>
    <row r="225" spans="1:5" s="5" customFormat="1" ht="24" customHeight="1" x14ac:dyDescent="0.2">
      <c r="A225" s="771" t="s">
        <v>1134</v>
      </c>
      <c r="B225" s="319" t="s">
        <v>1135</v>
      </c>
      <c r="C225" s="319" t="s">
        <v>1136</v>
      </c>
      <c r="D225" s="458" t="s">
        <v>1277</v>
      </c>
      <c r="E225" s="319"/>
    </row>
    <row r="226" spans="1:5" s="5" customFormat="1" ht="24" customHeight="1" x14ac:dyDescent="0.2">
      <c r="A226" s="771"/>
      <c r="B226" s="319" t="s">
        <v>1137</v>
      </c>
      <c r="C226" s="319" t="s">
        <v>1138</v>
      </c>
      <c r="D226" s="458" t="s">
        <v>1277</v>
      </c>
      <c r="E226" s="319"/>
    </row>
    <row r="227" spans="1:5" s="5" customFormat="1" ht="24" customHeight="1" x14ac:dyDescent="0.2">
      <c r="A227" s="771"/>
      <c r="B227" s="319" t="s">
        <v>1139</v>
      </c>
      <c r="C227" s="319" t="s">
        <v>1133</v>
      </c>
      <c r="D227" s="456" t="s">
        <v>1261</v>
      </c>
      <c r="E227" s="319"/>
    </row>
    <row r="228" spans="1:5" s="5" customFormat="1" ht="24" x14ac:dyDescent="0.2">
      <c r="A228" s="321" t="s">
        <v>1140</v>
      </c>
      <c r="B228" s="321" t="s">
        <v>1141</v>
      </c>
      <c r="C228" s="321" t="s">
        <v>1142</v>
      </c>
      <c r="D228" s="459" t="s">
        <v>1298</v>
      </c>
      <c r="E228" s="321"/>
    </row>
    <row r="229" spans="1:5" s="5" customFormat="1" ht="12" x14ac:dyDescent="0.2">
      <c r="A229" s="3"/>
      <c r="B229" s="3"/>
      <c r="C229" s="3"/>
      <c r="D229" s="317"/>
      <c r="E229" s="3"/>
    </row>
  </sheetData>
  <sheetProtection algorithmName="SHA-512" hashValue="QPxHIHABa4ZX7luF4mBOokQWMYyGwjC5IbMhKP3051X9ajHEH00Db7k0QYhYHCCjNfy+9R7Xdjm8hXCN6zRRcg==" saltValue="H+ZZVuJU0VKQag96vpa39Q==" spinCount="100000" sheet="1" objects="1" scenarios="1"/>
  <mergeCells count="135">
    <mergeCell ref="A58:A60"/>
    <mergeCell ref="B58:B60"/>
    <mergeCell ref="C58:C60"/>
    <mergeCell ref="E52:E54"/>
    <mergeCell ref="A52:A54"/>
    <mergeCell ref="C52:C54"/>
    <mergeCell ref="B52:B54"/>
    <mergeCell ref="B23:B26"/>
    <mergeCell ref="C23:C26"/>
    <mergeCell ref="E23:E26"/>
    <mergeCell ref="A43:A44"/>
    <mergeCell ref="A23:A26"/>
    <mergeCell ref="A29:A31"/>
    <mergeCell ref="A36:A37"/>
    <mergeCell ref="A38:A40"/>
    <mergeCell ref="E56:E60"/>
    <mergeCell ref="B16:B18"/>
    <mergeCell ref="C16:C18"/>
    <mergeCell ref="E16:E18"/>
    <mergeCell ref="B19:B20"/>
    <mergeCell ref="C19:C20"/>
    <mergeCell ref="E19:E20"/>
    <mergeCell ref="B9:B12"/>
    <mergeCell ref="C9:C12"/>
    <mergeCell ref="E9:E12"/>
    <mergeCell ref="B13:B15"/>
    <mergeCell ref="C13:C15"/>
    <mergeCell ref="E13:E15"/>
    <mergeCell ref="B21:B22"/>
    <mergeCell ref="C21:C22"/>
    <mergeCell ref="E21:E22"/>
    <mergeCell ref="B29:B31"/>
    <mergeCell ref="C29:C31"/>
    <mergeCell ref="E29:E31"/>
    <mergeCell ref="B36:B37"/>
    <mergeCell ref="B43:B44"/>
    <mergeCell ref="C43:C44"/>
    <mergeCell ref="E43:E44"/>
    <mergeCell ref="C36:C37"/>
    <mergeCell ref="E36:E37"/>
    <mergeCell ref="B38:B40"/>
    <mergeCell ref="C38:C40"/>
    <mergeCell ref="E38:E40"/>
    <mergeCell ref="A76:A89"/>
    <mergeCell ref="C69:C70"/>
    <mergeCell ref="C71:C72"/>
    <mergeCell ref="C73:C75"/>
    <mergeCell ref="B95:B100"/>
    <mergeCell ref="A93:A101"/>
    <mergeCell ref="A90:A91"/>
    <mergeCell ref="A69:A75"/>
    <mergeCell ref="B69:B70"/>
    <mergeCell ref="B71:B72"/>
    <mergeCell ref="B73:B75"/>
    <mergeCell ref="B76:B83"/>
    <mergeCell ref="B84:B87"/>
    <mergeCell ref="B90:B91"/>
    <mergeCell ref="B93:B94"/>
    <mergeCell ref="A109:A120"/>
    <mergeCell ref="B109:B112"/>
    <mergeCell ref="C109:C112"/>
    <mergeCell ref="B113:B117"/>
    <mergeCell ref="C113:C117"/>
    <mergeCell ref="B118:B120"/>
    <mergeCell ref="C118:C120"/>
    <mergeCell ref="B171:B172"/>
    <mergeCell ref="C171:C172"/>
    <mergeCell ref="A166:A172"/>
    <mergeCell ref="B169:B170"/>
    <mergeCell ref="C169:C170"/>
    <mergeCell ref="A151:A156"/>
    <mergeCell ref="B154:B155"/>
    <mergeCell ref="C154:C155"/>
    <mergeCell ref="C137:C138"/>
    <mergeCell ref="B142:B143"/>
    <mergeCell ref="C142:C143"/>
    <mergeCell ref="C134:C135"/>
    <mergeCell ref="B134:B135"/>
    <mergeCell ref="C140:C141"/>
    <mergeCell ref="B140:B141"/>
    <mergeCell ref="A136:A143"/>
    <mergeCell ref="A130:A135"/>
    <mergeCell ref="C184:C185"/>
    <mergeCell ref="A173:A180"/>
    <mergeCell ref="A181:A186"/>
    <mergeCell ref="C177:C178"/>
    <mergeCell ref="B177:B178"/>
    <mergeCell ref="C158:C159"/>
    <mergeCell ref="B130:B132"/>
    <mergeCell ref="C130:C132"/>
    <mergeCell ref="B137:B138"/>
    <mergeCell ref="A144:A149"/>
    <mergeCell ref="B146:B147"/>
    <mergeCell ref="C146:C147"/>
    <mergeCell ref="A218:A221"/>
    <mergeCell ref="A222:A223"/>
    <mergeCell ref="A225:A227"/>
    <mergeCell ref="A193:A199"/>
    <mergeCell ref="A200:A204"/>
    <mergeCell ref="A206:A217"/>
    <mergeCell ref="B207:B208"/>
    <mergeCell ref="C207:C208"/>
    <mergeCell ref="B214:B215"/>
    <mergeCell ref="C214:C215"/>
    <mergeCell ref="C196:C197"/>
    <mergeCell ref="B201:B202"/>
    <mergeCell ref="C201:C202"/>
    <mergeCell ref="B203:B204"/>
    <mergeCell ref="C203:C204"/>
    <mergeCell ref="C219:C220"/>
    <mergeCell ref="B219:B220"/>
    <mergeCell ref="A9:A12"/>
    <mergeCell ref="A13:A15"/>
    <mergeCell ref="A16:A18"/>
    <mergeCell ref="A19:A20"/>
    <mergeCell ref="A21:A22"/>
    <mergeCell ref="E158:E159"/>
    <mergeCell ref="B198:B199"/>
    <mergeCell ref="C198:C199"/>
    <mergeCell ref="B193:B195"/>
    <mergeCell ref="C193:C195"/>
    <mergeCell ref="B196:B197"/>
    <mergeCell ref="B166:B168"/>
    <mergeCell ref="C166:C168"/>
    <mergeCell ref="C93:C94"/>
    <mergeCell ref="C95:C100"/>
    <mergeCell ref="C90:C91"/>
    <mergeCell ref="C84:C87"/>
    <mergeCell ref="C76:C83"/>
    <mergeCell ref="A157:A159"/>
    <mergeCell ref="B158:B159"/>
    <mergeCell ref="A121:A122"/>
    <mergeCell ref="B121:B122"/>
    <mergeCell ref="C121:C122"/>
    <mergeCell ref="B184:B185"/>
  </mergeCells>
  <hyperlinks>
    <hyperlink ref="A1" location="Introduction!A1" display="&lt; Home" xr:uid="{D0C4DE72-FB73-4BC7-A7A0-11E13943A176}"/>
  </hyperlinks>
  <pageMargins left="0.70866141732283472" right="0.70866141732283472" top="0.74803149606299213" bottom="0.74803149606299213" header="0.31496062992125984" footer="0.31496062992125984"/>
  <pageSetup paperSize="9" scale="47" fitToHeight="0" orientation="portrait" r:id="rId1"/>
  <headerFooter scaleWithDoc="0">
    <oddFooter>&amp;L&amp;9Dexus 2023 Sustainability Data Pack</oddFooter>
  </headerFooter>
  <rowBreaks count="3" manualBreakCount="3">
    <brk id="63" max="4" man="1"/>
    <brk id="124" max="4" man="1"/>
    <brk id="187" max="4"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835D8-3CE9-4747-8411-E3DF92D0571A}">
  <sheetPr codeName="Sheet34">
    <tabColor theme="0" tint="-0.34998626667073579"/>
    <pageSetUpPr fitToPage="1"/>
  </sheetPr>
  <dimension ref="A1:F32"/>
  <sheetViews>
    <sheetView showGridLines="0" zoomScaleNormal="100" workbookViewId="0"/>
  </sheetViews>
  <sheetFormatPr defaultRowHeight="14.25" x14ac:dyDescent="0.2"/>
  <cols>
    <col min="1" max="1" width="20.875" customWidth="1"/>
    <col min="2" max="2" width="32.5" customWidth="1"/>
    <col min="3" max="3" width="14.125" customWidth="1"/>
    <col min="4" max="4" width="17" customWidth="1"/>
    <col min="5" max="5" width="49.25" customWidth="1"/>
    <col min="6" max="7" width="35.375" customWidth="1"/>
  </cols>
  <sheetData>
    <row r="1" spans="1:6" x14ac:dyDescent="0.2">
      <c r="A1" s="314" t="s">
        <v>20</v>
      </c>
      <c r="B1" s="659"/>
    </row>
    <row r="4" spans="1:6" ht="20.25" thickBot="1" x14ac:dyDescent="0.35">
      <c r="A4" s="165" t="s">
        <v>1170</v>
      </c>
      <c r="B4" s="165"/>
    </row>
    <row r="5" spans="1:6" ht="15" thickTop="1" x14ac:dyDescent="0.2">
      <c r="A5" t="s">
        <v>755</v>
      </c>
    </row>
    <row r="6" spans="1:6" ht="15.75" customHeight="1" x14ac:dyDescent="0.2">
      <c r="A6" s="159" t="s">
        <v>1171</v>
      </c>
      <c r="B6" s="159" t="s">
        <v>1172</v>
      </c>
      <c r="C6" s="159" t="s">
        <v>1173</v>
      </c>
      <c r="D6" s="159" t="s">
        <v>1174</v>
      </c>
      <c r="E6" s="454" t="s">
        <v>1175</v>
      </c>
      <c r="F6" s="159" t="s">
        <v>1234</v>
      </c>
    </row>
    <row r="7" spans="1:6" ht="32.25" customHeight="1" x14ac:dyDescent="0.2">
      <c r="A7" s="785" t="s">
        <v>1176</v>
      </c>
      <c r="B7" s="788" t="s">
        <v>1177</v>
      </c>
      <c r="C7" s="792" t="s">
        <v>1178</v>
      </c>
      <c r="D7" s="160" t="s">
        <v>1179</v>
      </c>
      <c r="E7" s="601" t="s">
        <v>1285</v>
      </c>
      <c r="F7" s="470"/>
    </row>
    <row r="8" spans="1:6" ht="32.25" customHeight="1" x14ac:dyDescent="0.2">
      <c r="A8" s="785"/>
      <c r="B8" s="789"/>
      <c r="C8" s="793"/>
      <c r="D8" s="160" t="s">
        <v>1180</v>
      </c>
      <c r="E8" s="601" t="s">
        <v>1285</v>
      </c>
      <c r="F8" s="471"/>
    </row>
    <row r="9" spans="1:6" ht="32.25" customHeight="1" x14ac:dyDescent="0.2">
      <c r="A9" s="785"/>
      <c r="B9" s="788" t="s">
        <v>1181</v>
      </c>
      <c r="C9" s="792" t="s">
        <v>1182</v>
      </c>
      <c r="D9" s="160" t="s">
        <v>1183</v>
      </c>
      <c r="E9" s="602" t="s">
        <v>1286</v>
      </c>
      <c r="F9" s="471"/>
    </row>
    <row r="10" spans="1:6" ht="38.25" customHeight="1" x14ac:dyDescent="0.2">
      <c r="A10" s="785"/>
      <c r="B10" s="789"/>
      <c r="C10" s="793"/>
      <c r="D10" s="160" t="s">
        <v>1179</v>
      </c>
      <c r="E10" s="602" t="s">
        <v>1286</v>
      </c>
      <c r="F10" s="471"/>
    </row>
    <row r="11" spans="1:6" ht="46.5" customHeight="1" x14ac:dyDescent="0.2">
      <c r="A11" s="785"/>
      <c r="B11" s="158" t="s">
        <v>1184</v>
      </c>
      <c r="C11" s="160" t="s">
        <v>1185</v>
      </c>
      <c r="D11" s="160" t="s">
        <v>1179</v>
      </c>
      <c r="E11" s="601" t="s">
        <v>1285</v>
      </c>
      <c r="F11" s="471"/>
    </row>
    <row r="12" spans="1:6" ht="32.25" customHeight="1" x14ac:dyDescent="0.2">
      <c r="A12" s="785"/>
      <c r="B12" s="788" t="s">
        <v>1186</v>
      </c>
      <c r="C12" s="792" t="s">
        <v>1187</v>
      </c>
      <c r="D12" s="160" t="s">
        <v>1179</v>
      </c>
      <c r="E12" s="602" t="s">
        <v>1287</v>
      </c>
      <c r="F12" s="471"/>
    </row>
    <row r="13" spans="1:6" ht="32.25" customHeight="1" x14ac:dyDescent="0.2">
      <c r="A13" s="785"/>
      <c r="B13" s="789"/>
      <c r="C13" s="793"/>
      <c r="D13" s="160" t="s">
        <v>1180</v>
      </c>
      <c r="E13" s="603"/>
      <c r="F13" s="497" t="s">
        <v>1213</v>
      </c>
    </row>
    <row r="14" spans="1:6" ht="59.25" customHeight="1" x14ac:dyDescent="0.2">
      <c r="A14" s="786"/>
      <c r="B14" s="162" t="s">
        <v>1188</v>
      </c>
      <c r="C14" s="163" t="s">
        <v>1189</v>
      </c>
      <c r="D14" s="163" t="s">
        <v>1190</v>
      </c>
      <c r="E14" s="472" t="s">
        <v>1288</v>
      </c>
      <c r="F14" s="461"/>
    </row>
    <row r="15" spans="1:6" ht="45.75" customHeight="1" x14ac:dyDescent="0.2">
      <c r="A15" s="787" t="s">
        <v>1191</v>
      </c>
      <c r="B15" s="797" t="s">
        <v>1192</v>
      </c>
      <c r="C15" s="796" t="s">
        <v>1193</v>
      </c>
      <c r="D15" s="161" t="s">
        <v>1179</v>
      </c>
      <c r="E15" s="604" t="s">
        <v>1289</v>
      </c>
      <c r="F15" s="790" t="s">
        <v>1228</v>
      </c>
    </row>
    <row r="16" spans="1:6" ht="45.75" customHeight="1" x14ac:dyDescent="0.2">
      <c r="A16" s="785"/>
      <c r="B16" s="789"/>
      <c r="C16" s="793"/>
      <c r="D16" s="160" t="s">
        <v>1180</v>
      </c>
      <c r="E16" s="605" t="s">
        <v>1290</v>
      </c>
      <c r="F16" s="791"/>
    </row>
    <row r="17" spans="1:6" ht="41.25" customHeight="1" x14ac:dyDescent="0.2">
      <c r="A17" s="785"/>
      <c r="B17" s="788" t="s">
        <v>1194</v>
      </c>
      <c r="C17" s="792" t="s">
        <v>1195</v>
      </c>
      <c r="D17" s="160" t="s">
        <v>1196</v>
      </c>
      <c r="E17" s="604" t="s">
        <v>1289</v>
      </c>
      <c r="F17" s="773" t="s">
        <v>1228</v>
      </c>
    </row>
    <row r="18" spans="1:6" ht="41.25" customHeight="1" x14ac:dyDescent="0.2">
      <c r="A18" s="785"/>
      <c r="B18" s="789"/>
      <c r="C18" s="793"/>
      <c r="D18" s="160" t="s">
        <v>1179</v>
      </c>
      <c r="E18" s="605" t="s">
        <v>1289</v>
      </c>
      <c r="F18" s="773"/>
    </row>
    <row r="19" spans="1:6" ht="45" customHeight="1" x14ac:dyDescent="0.2">
      <c r="A19" s="785"/>
      <c r="B19" s="158" t="s">
        <v>1197</v>
      </c>
      <c r="C19" s="160" t="s">
        <v>1198</v>
      </c>
      <c r="D19" s="160" t="s">
        <v>1179</v>
      </c>
      <c r="E19" s="604" t="s">
        <v>1289</v>
      </c>
      <c r="F19" s="471"/>
    </row>
    <row r="20" spans="1:6" ht="45" customHeight="1" x14ac:dyDescent="0.2">
      <c r="A20" s="786"/>
      <c r="B20" s="162" t="s">
        <v>1199</v>
      </c>
      <c r="C20" s="163" t="s">
        <v>1200</v>
      </c>
      <c r="D20" s="163" t="s">
        <v>1190</v>
      </c>
      <c r="E20" s="163" t="s">
        <v>1330</v>
      </c>
      <c r="F20" s="473"/>
    </row>
    <row r="21" spans="1:6" ht="32.25" customHeight="1" x14ac:dyDescent="0.2">
      <c r="A21" s="787" t="s">
        <v>1201</v>
      </c>
      <c r="B21" s="795" t="s">
        <v>1202</v>
      </c>
      <c r="C21" s="794" t="s">
        <v>1203</v>
      </c>
      <c r="D21" s="161" t="s">
        <v>1179</v>
      </c>
      <c r="E21" s="474"/>
      <c r="F21" s="773" t="s">
        <v>1229</v>
      </c>
    </row>
    <row r="22" spans="1:6" ht="43.5" customHeight="1" x14ac:dyDescent="0.2">
      <c r="A22" s="785"/>
      <c r="B22" s="789"/>
      <c r="C22" s="793"/>
      <c r="D22" s="160" t="s">
        <v>1204</v>
      </c>
      <c r="E22" s="475"/>
      <c r="F22" s="791"/>
    </row>
    <row r="23" spans="1:6" ht="37.5" customHeight="1" x14ac:dyDescent="0.2">
      <c r="A23" s="785"/>
      <c r="B23" s="788" t="s">
        <v>1205</v>
      </c>
      <c r="C23" s="792" t="s">
        <v>1206</v>
      </c>
      <c r="D23" s="449" t="s">
        <v>1179</v>
      </c>
      <c r="E23" s="476"/>
      <c r="F23" s="773" t="s">
        <v>1231</v>
      </c>
    </row>
    <row r="24" spans="1:6" ht="37.5" customHeight="1" x14ac:dyDescent="0.2">
      <c r="A24" s="785"/>
      <c r="B24" s="789"/>
      <c r="C24" s="793"/>
      <c r="D24" s="160" t="s">
        <v>1180</v>
      </c>
      <c r="E24" s="475"/>
      <c r="F24" s="773"/>
    </row>
    <row r="25" spans="1:6" ht="45.75" customHeight="1" x14ac:dyDescent="0.2">
      <c r="A25" s="786"/>
      <c r="B25" s="396" t="s">
        <v>1207</v>
      </c>
      <c r="C25" s="396" t="s">
        <v>1208</v>
      </c>
      <c r="D25" s="396" t="s">
        <v>1190</v>
      </c>
      <c r="E25" s="163" t="s">
        <v>1331</v>
      </c>
      <c r="F25" s="473"/>
    </row>
    <row r="26" spans="1:6" ht="32.25" customHeight="1" x14ac:dyDescent="0.2">
      <c r="A26" s="787" t="s">
        <v>1209</v>
      </c>
      <c r="B26" s="157" t="s">
        <v>1210</v>
      </c>
      <c r="C26" s="161" t="s">
        <v>1211</v>
      </c>
      <c r="D26" s="161" t="s">
        <v>1212</v>
      </c>
      <c r="E26" s="477"/>
      <c r="F26" s="460" t="s">
        <v>1213</v>
      </c>
    </row>
    <row r="27" spans="1:6" ht="58.5" customHeight="1" x14ac:dyDescent="0.2">
      <c r="A27" s="785"/>
      <c r="B27" s="158" t="s">
        <v>1214</v>
      </c>
      <c r="C27" s="160" t="s">
        <v>1215</v>
      </c>
      <c r="D27" s="160" t="s">
        <v>1190</v>
      </c>
      <c r="E27" s="163" t="s">
        <v>1331</v>
      </c>
      <c r="F27" s="478"/>
    </row>
    <row r="28" spans="1:6" ht="38.25" customHeight="1" x14ac:dyDescent="0.2">
      <c r="A28" s="164" t="s">
        <v>1216</v>
      </c>
      <c r="B28" s="164" t="s">
        <v>1173</v>
      </c>
      <c r="C28" s="164" t="s">
        <v>1174</v>
      </c>
      <c r="D28" s="164" t="s">
        <v>1217</v>
      </c>
      <c r="E28" s="453"/>
      <c r="F28" s="453"/>
    </row>
    <row r="29" spans="1:6" ht="38.25" customHeight="1" x14ac:dyDescent="0.2">
      <c r="A29" s="784" t="s">
        <v>1218</v>
      </c>
      <c r="B29" s="608" t="s">
        <v>1219</v>
      </c>
      <c r="C29" s="609" t="s">
        <v>1220</v>
      </c>
      <c r="D29" s="609" t="s">
        <v>916</v>
      </c>
      <c r="E29" s="609" t="s">
        <v>1486</v>
      </c>
      <c r="F29" s="610"/>
    </row>
    <row r="30" spans="1:6" ht="38.25" customHeight="1" x14ac:dyDescent="0.2">
      <c r="A30" s="785"/>
      <c r="B30" s="158" t="s">
        <v>1221</v>
      </c>
      <c r="C30" s="160" t="s">
        <v>1222</v>
      </c>
      <c r="D30" s="160" t="s">
        <v>1212</v>
      </c>
      <c r="E30" s="475" t="s">
        <v>1291</v>
      </c>
      <c r="F30" s="471"/>
    </row>
    <row r="31" spans="1:6" ht="38.25" customHeight="1" x14ac:dyDescent="0.2">
      <c r="A31" s="785"/>
      <c r="B31" s="158" t="s">
        <v>1223</v>
      </c>
      <c r="C31" s="160" t="s">
        <v>1224</v>
      </c>
      <c r="D31" s="160" t="s">
        <v>1225</v>
      </c>
      <c r="E31" s="475"/>
      <c r="F31" s="498" t="s">
        <v>1213</v>
      </c>
    </row>
    <row r="32" spans="1:6" ht="38.25" customHeight="1" x14ac:dyDescent="0.2">
      <c r="A32" s="786"/>
      <c r="B32" s="396" t="s">
        <v>1226</v>
      </c>
      <c r="C32" s="396" t="s">
        <v>1227</v>
      </c>
      <c r="D32" s="396" t="s">
        <v>1179</v>
      </c>
      <c r="E32" s="479" t="s">
        <v>1292</v>
      </c>
      <c r="F32" s="499" t="s">
        <v>1230</v>
      </c>
    </row>
  </sheetData>
  <sheetProtection algorithmName="SHA-512" hashValue="d3DujD8J25moIKolSohbVm1ClJy6bQkwKjnTY5lThgHnTqfEMHURMDDgq5Lm+OvfSKTDM3+cAzwsH172j7CldA==" saltValue="1nKin+2lnIgTmiKB/F2FNg==" spinCount="100000" sheet="1" objects="1" scenarios="1"/>
  <mergeCells count="23">
    <mergeCell ref="B9:B10"/>
    <mergeCell ref="A7:A14"/>
    <mergeCell ref="A15:A20"/>
    <mergeCell ref="A21:A25"/>
    <mergeCell ref="C23:C24"/>
    <mergeCell ref="B23:B24"/>
    <mergeCell ref="B17:B18"/>
    <mergeCell ref="C17:C18"/>
    <mergeCell ref="C21:C22"/>
    <mergeCell ref="B21:B22"/>
    <mergeCell ref="C15:C16"/>
    <mergeCell ref="B15:B16"/>
    <mergeCell ref="B7:B8"/>
    <mergeCell ref="C7:C8"/>
    <mergeCell ref="C9:C10"/>
    <mergeCell ref="C12:C13"/>
    <mergeCell ref="A29:A32"/>
    <mergeCell ref="A26:A27"/>
    <mergeCell ref="B12:B13"/>
    <mergeCell ref="F15:F16"/>
    <mergeCell ref="F17:F18"/>
    <mergeCell ref="F21:F22"/>
    <mergeCell ref="F23:F24"/>
  </mergeCells>
  <hyperlinks>
    <hyperlink ref="A1" location="Introduction!A1" display="&lt; Home" xr:uid="{CB727067-681F-4E4A-BDAB-683A32943DAD}"/>
  </hyperlinks>
  <pageMargins left="0.70866141732283472" right="0.70866141732283472" top="0.74803149606299213" bottom="0.74803149606299213" header="0.31496062992125984" footer="0.31496062992125984"/>
  <pageSetup paperSize="9" scale="47" fitToHeight="0" orientation="portrait" r:id="rId1"/>
  <headerFooter scaleWithDoc="0">
    <oddFooter>&amp;L&amp;9Dexus 2023 Sustainability Data Pack</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F57F4-5EB1-49E6-816A-432473219E5C}">
  <sheetPr codeName="Sheet4">
    <tabColor theme="4" tint="0.79998168889431442"/>
    <pageSetUpPr fitToPage="1"/>
  </sheetPr>
  <dimension ref="A1:H40"/>
  <sheetViews>
    <sheetView showGridLines="0" workbookViewId="0"/>
  </sheetViews>
  <sheetFormatPr defaultRowHeight="14.25" x14ac:dyDescent="0.2"/>
  <cols>
    <col min="1" max="1" width="42.125" customWidth="1"/>
    <col min="2" max="2" width="13.75" customWidth="1"/>
    <col min="3" max="8" width="12" customWidth="1"/>
  </cols>
  <sheetData>
    <row r="1" spans="1:8" x14ac:dyDescent="0.2">
      <c r="A1" s="314" t="s">
        <v>20</v>
      </c>
      <c r="B1" s="659"/>
    </row>
    <row r="4" spans="1:8" s="10" customFormat="1" ht="20.25" thickBot="1" x14ac:dyDescent="0.35">
      <c r="A4" s="36" t="s">
        <v>53</v>
      </c>
    </row>
    <row r="5" spans="1:8" s="10" customFormat="1" ht="20.25" customHeight="1" thickTop="1" x14ac:dyDescent="0.2"/>
    <row r="6" spans="1:8" ht="19.5" customHeight="1" x14ac:dyDescent="0.2">
      <c r="A6" s="683" t="s">
        <v>22</v>
      </c>
      <c r="B6" s="683"/>
      <c r="C6" s="74" t="s">
        <v>23</v>
      </c>
      <c r="D6" s="74" t="s">
        <v>24</v>
      </c>
      <c r="E6" s="74" t="s">
        <v>25</v>
      </c>
      <c r="F6" s="74" t="s">
        <v>26</v>
      </c>
      <c r="G6" s="74" t="s">
        <v>27</v>
      </c>
      <c r="H6" s="74" t="s">
        <v>28</v>
      </c>
    </row>
    <row r="7" spans="1:8" s="8" customFormat="1" ht="19.5" customHeight="1" x14ac:dyDescent="0.2">
      <c r="A7" s="678" t="s">
        <v>54</v>
      </c>
      <c r="B7" s="70" t="s">
        <v>55</v>
      </c>
      <c r="C7" s="72" t="s">
        <v>56</v>
      </c>
      <c r="D7" s="72" t="s">
        <v>57</v>
      </c>
      <c r="E7" s="72" t="s">
        <v>58</v>
      </c>
      <c r="F7" s="72" t="s">
        <v>59</v>
      </c>
      <c r="G7" s="72" t="s">
        <v>60</v>
      </c>
      <c r="H7" s="72" t="s">
        <v>61</v>
      </c>
    </row>
    <row r="8" spans="1:8" s="8" customFormat="1" ht="19.5" customHeight="1" x14ac:dyDescent="0.2">
      <c r="A8" s="679"/>
      <c r="B8" s="58" t="s">
        <v>62</v>
      </c>
      <c r="C8" s="59" t="s">
        <v>63</v>
      </c>
      <c r="D8" s="59" t="s">
        <v>64</v>
      </c>
      <c r="E8" s="59" t="s">
        <v>65</v>
      </c>
      <c r="F8" s="59" t="s">
        <v>66</v>
      </c>
      <c r="G8" s="59" t="s">
        <v>56</v>
      </c>
      <c r="H8" s="59" t="s">
        <v>67</v>
      </c>
    </row>
    <row r="9" spans="1:8" s="8" customFormat="1" ht="19.5" customHeight="1" x14ac:dyDescent="0.2">
      <c r="A9" s="679"/>
      <c r="B9" s="58" t="s">
        <v>68</v>
      </c>
      <c r="C9" s="59" t="s">
        <v>69</v>
      </c>
      <c r="D9" s="59" t="s">
        <v>70</v>
      </c>
      <c r="E9" s="59" t="s">
        <v>69</v>
      </c>
      <c r="F9" s="59" t="s">
        <v>71</v>
      </c>
      <c r="G9" s="59" t="s">
        <v>72</v>
      </c>
      <c r="H9" s="59" t="s">
        <v>73</v>
      </c>
    </row>
    <row r="10" spans="1:8" s="8" customFormat="1" ht="19.5" customHeight="1" x14ac:dyDescent="0.2">
      <c r="A10" s="679"/>
      <c r="B10" s="58" t="s">
        <v>74</v>
      </c>
      <c r="C10" s="59" t="s">
        <v>75</v>
      </c>
      <c r="D10" s="59" t="s">
        <v>75</v>
      </c>
      <c r="E10" s="59" t="s">
        <v>75</v>
      </c>
      <c r="F10" s="59" t="s">
        <v>76</v>
      </c>
      <c r="G10" s="59" t="s">
        <v>77</v>
      </c>
      <c r="H10" s="59" t="s">
        <v>78</v>
      </c>
    </row>
    <row r="11" spans="1:8" s="8" customFormat="1" ht="19.5" customHeight="1" x14ac:dyDescent="0.2">
      <c r="A11" s="679"/>
      <c r="B11" s="58" t="s">
        <v>79</v>
      </c>
      <c r="C11" s="59" t="s">
        <v>41</v>
      </c>
      <c r="D11" s="59" t="s">
        <v>41</v>
      </c>
      <c r="E11" s="59" t="s">
        <v>41</v>
      </c>
      <c r="F11" s="59" t="s">
        <v>41</v>
      </c>
      <c r="G11" s="59" t="s">
        <v>75</v>
      </c>
      <c r="H11" s="59" t="s">
        <v>80</v>
      </c>
    </row>
    <row r="12" spans="1:8" s="8" customFormat="1" ht="19.5" customHeight="1" x14ac:dyDescent="0.2">
      <c r="A12" s="679"/>
      <c r="B12" s="58" t="s">
        <v>81</v>
      </c>
      <c r="C12" s="59" t="s">
        <v>41</v>
      </c>
      <c r="D12" s="59" t="s">
        <v>41</v>
      </c>
      <c r="E12" s="59" t="s">
        <v>41</v>
      </c>
      <c r="F12" s="59" t="s">
        <v>41</v>
      </c>
      <c r="G12" s="59" t="s">
        <v>75</v>
      </c>
      <c r="H12" s="59" t="s">
        <v>78</v>
      </c>
    </row>
    <row r="13" spans="1:8" s="8" customFormat="1" ht="19.5" customHeight="1" x14ac:dyDescent="0.2">
      <c r="A13" s="681" t="s">
        <v>82</v>
      </c>
      <c r="B13" s="58" t="s">
        <v>55</v>
      </c>
      <c r="C13" s="69">
        <v>2869403</v>
      </c>
      <c r="D13" s="69">
        <v>3045759</v>
      </c>
      <c r="E13" s="69">
        <v>3157733</v>
      </c>
      <c r="F13" s="69">
        <v>3390818</v>
      </c>
      <c r="G13" s="69">
        <v>3912940</v>
      </c>
      <c r="H13" s="69">
        <v>4439694</v>
      </c>
    </row>
    <row r="14" spans="1:8" s="8" customFormat="1" ht="19.5" customHeight="1" x14ac:dyDescent="0.2">
      <c r="A14" s="681"/>
      <c r="B14" s="58" t="s">
        <v>62</v>
      </c>
      <c r="C14" s="69">
        <v>1495238</v>
      </c>
      <c r="D14" s="69">
        <v>1546264</v>
      </c>
      <c r="E14" s="69">
        <v>1614907</v>
      </c>
      <c r="F14" s="69">
        <v>1475836</v>
      </c>
      <c r="G14" s="69">
        <v>1368977</v>
      </c>
      <c r="H14" s="69">
        <v>1584645</v>
      </c>
    </row>
    <row r="15" spans="1:8" s="8" customFormat="1" ht="19.5" customHeight="1" x14ac:dyDescent="0.2">
      <c r="A15" s="681"/>
      <c r="B15" s="58" t="s">
        <v>68</v>
      </c>
      <c r="C15" s="69">
        <v>1322557</v>
      </c>
      <c r="D15" s="69">
        <v>1447539</v>
      </c>
      <c r="E15" s="69">
        <v>1474970</v>
      </c>
      <c r="F15" s="69">
        <v>1842023</v>
      </c>
      <c r="G15" s="69">
        <v>2543963</v>
      </c>
      <c r="H15" s="69">
        <v>2855049</v>
      </c>
    </row>
    <row r="16" spans="1:8" s="8" customFormat="1" ht="19.5" customHeight="1" x14ac:dyDescent="0.2">
      <c r="A16" s="681"/>
      <c r="B16" s="58" t="s">
        <v>74</v>
      </c>
      <c r="C16" s="69">
        <v>51608</v>
      </c>
      <c r="D16" s="69">
        <v>51956</v>
      </c>
      <c r="E16" s="69">
        <v>67856</v>
      </c>
      <c r="F16" s="69">
        <v>72959</v>
      </c>
      <c r="G16" s="59" t="s">
        <v>41</v>
      </c>
      <c r="H16" s="59" t="s">
        <v>41</v>
      </c>
    </row>
    <row r="17" spans="1:8" s="8" customFormat="1" ht="19.5" customHeight="1" x14ac:dyDescent="0.2">
      <c r="A17" s="676" t="s">
        <v>83</v>
      </c>
      <c r="B17" s="58" t="s">
        <v>62</v>
      </c>
      <c r="C17" s="59" t="s">
        <v>84</v>
      </c>
      <c r="D17" s="59" t="s">
        <v>85</v>
      </c>
      <c r="E17" s="59" t="s">
        <v>86</v>
      </c>
      <c r="F17" s="59" t="s">
        <v>87</v>
      </c>
      <c r="G17" s="59" t="s">
        <v>88</v>
      </c>
      <c r="H17" s="59" t="s">
        <v>89</v>
      </c>
    </row>
    <row r="18" spans="1:8" s="8" customFormat="1" ht="19.5" customHeight="1" x14ac:dyDescent="0.2">
      <c r="A18" s="677"/>
      <c r="B18" s="58" t="s">
        <v>68</v>
      </c>
      <c r="C18" s="59" t="s">
        <v>90</v>
      </c>
      <c r="D18" s="59" t="s">
        <v>91</v>
      </c>
      <c r="E18" s="59" t="s">
        <v>92</v>
      </c>
      <c r="F18" s="59" t="s">
        <v>93</v>
      </c>
      <c r="G18" s="59" t="s">
        <v>94</v>
      </c>
      <c r="H18" s="59" t="s">
        <v>95</v>
      </c>
    </row>
    <row r="19" spans="1:8" s="8" customFormat="1" ht="27" x14ac:dyDescent="0.2">
      <c r="A19" s="678"/>
      <c r="B19" s="58" t="s">
        <v>96</v>
      </c>
      <c r="C19" s="59" t="s">
        <v>41</v>
      </c>
      <c r="D19" s="59" t="s">
        <v>41</v>
      </c>
      <c r="E19" s="59" t="s">
        <v>41</v>
      </c>
      <c r="F19" s="59" t="s">
        <v>1370</v>
      </c>
      <c r="G19" s="59" t="s">
        <v>97</v>
      </c>
      <c r="H19" s="59" t="s">
        <v>98</v>
      </c>
    </row>
    <row r="20" spans="1:8" s="8" customFormat="1" ht="19.5" customHeight="1" x14ac:dyDescent="0.2">
      <c r="A20" s="681" t="s">
        <v>99</v>
      </c>
      <c r="B20" s="58" t="s">
        <v>62</v>
      </c>
      <c r="C20" s="55">
        <v>4.4999999999999998E-2</v>
      </c>
      <c r="D20" s="55">
        <v>3.4000000000000002E-2</v>
      </c>
      <c r="E20" s="59" t="s">
        <v>100</v>
      </c>
      <c r="F20" s="59" t="s">
        <v>101</v>
      </c>
      <c r="G20" s="59" t="s">
        <v>102</v>
      </c>
      <c r="H20" s="387">
        <v>5.6000000000000001E-2</v>
      </c>
    </row>
    <row r="21" spans="1:8" s="8" customFormat="1" ht="19.5" customHeight="1" x14ac:dyDescent="0.2">
      <c r="A21" s="681"/>
      <c r="B21" s="58" t="s">
        <v>68</v>
      </c>
      <c r="C21" s="78">
        <v>0.03</v>
      </c>
      <c r="D21" s="78" t="s">
        <v>103</v>
      </c>
      <c r="E21" s="78" t="s">
        <v>104</v>
      </c>
      <c r="F21" s="78" t="s">
        <v>105</v>
      </c>
      <c r="G21" s="78" t="s">
        <v>106</v>
      </c>
      <c r="H21" s="78">
        <v>2.4E-2</v>
      </c>
    </row>
    <row r="22" spans="1:8" s="8" customFormat="1" ht="19.5" customHeight="1" x14ac:dyDescent="0.2">
      <c r="A22" s="679" t="s">
        <v>107</v>
      </c>
      <c r="B22" s="58" t="s">
        <v>62</v>
      </c>
      <c r="C22" s="78">
        <v>0.96</v>
      </c>
      <c r="D22" s="78">
        <v>0.98</v>
      </c>
      <c r="E22" s="78">
        <v>0.96499999999999997</v>
      </c>
      <c r="F22" s="78">
        <v>0.95199999999999996</v>
      </c>
      <c r="G22" s="78">
        <v>0.95599999999999996</v>
      </c>
      <c r="H22" s="78">
        <v>0.95899999999999996</v>
      </c>
    </row>
    <row r="23" spans="1:8" s="8" customFormat="1" ht="19.5" customHeight="1" x14ac:dyDescent="0.2">
      <c r="A23" s="679"/>
      <c r="B23" s="58" t="s">
        <v>68</v>
      </c>
      <c r="C23" s="78">
        <v>0.98299999999999998</v>
      </c>
      <c r="D23" s="78">
        <v>0.97</v>
      </c>
      <c r="E23" s="78">
        <v>0.95599999999999996</v>
      </c>
      <c r="F23" s="78">
        <v>0.97699999999999998</v>
      </c>
      <c r="G23" s="78">
        <v>0.98099999999999998</v>
      </c>
      <c r="H23" s="78">
        <v>0.99399999999999999</v>
      </c>
    </row>
    <row r="24" spans="1:8" s="8" customFormat="1" ht="19.5" customHeight="1" x14ac:dyDescent="0.2">
      <c r="A24" s="679" t="s">
        <v>108</v>
      </c>
      <c r="B24" s="58" t="s">
        <v>62</v>
      </c>
      <c r="C24" s="78">
        <v>0.95699999999999996</v>
      </c>
      <c r="D24" s="78">
        <v>0.97799999999999998</v>
      </c>
      <c r="E24" s="78">
        <v>0.96599999999999997</v>
      </c>
      <c r="F24" s="78">
        <v>0.94599999999999995</v>
      </c>
      <c r="G24" s="78">
        <v>0.95199999999999996</v>
      </c>
      <c r="H24" s="78">
        <v>0.95299999999999996</v>
      </c>
    </row>
    <row r="25" spans="1:8" s="8" customFormat="1" ht="19.5" customHeight="1" x14ac:dyDescent="0.2">
      <c r="A25" s="679"/>
      <c r="B25" s="58" t="s">
        <v>68</v>
      </c>
      <c r="C25" s="78">
        <v>0.98799999999999999</v>
      </c>
      <c r="D25" s="78">
        <v>0.98799999999999999</v>
      </c>
      <c r="E25" s="78">
        <v>0.97899999999999998</v>
      </c>
      <c r="F25" s="78">
        <v>0.98699999999999999</v>
      </c>
      <c r="G25" s="78">
        <v>0.99</v>
      </c>
      <c r="H25" s="78">
        <v>0.997</v>
      </c>
    </row>
    <row r="26" spans="1:8" s="8" customFormat="1" ht="19.5" customHeight="1" x14ac:dyDescent="0.2">
      <c r="A26" s="679" t="s">
        <v>109</v>
      </c>
      <c r="B26" s="58" t="s">
        <v>62</v>
      </c>
      <c r="C26" s="59" t="s">
        <v>110</v>
      </c>
      <c r="D26" s="59" t="s">
        <v>111</v>
      </c>
      <c r="E26" s="59" t="s">
        <v>112</v>
      </c>
      <c r="F26" s="59" t="s">
        <v>110</v>
      </c>
      <c r="G26" s="59" t="s">
        <v>113</v>
      </c>
      <c r="H26" s="59" t="s">
        <v>114</v>
      </c>
    </row>
    <row r="27" spans="1:8" s="8" customFormat="1" ht="19.5" customHeight="1" x14ac:dyDescent="0.2">
      <c r="A27" s="679"/>
      <c r="B27" s="58" t="s">
        <v>68</v>
      </c>
      <c r="C27" s="59" t="s">
        <v>114</v>
      </c>
      <c r="D27" s="59" t="s">
        <v>113</v>
      </c>
      <c r="E27" s="59" t="s">
        <v>115</v>
      </c>
      <c r="F27" s="59" t="s">
        <v>111</v>
      </c>
      <c r="G27" s="59" t="s">
        <v>113</v>
      </c>
      <c r="H27" s="59" t="s">
        <v>114</v>
      </c>
    </row>
    <row r="28" spans="1:8" s="8" customFormat="1" ht="19.5" customHeight="1" x14ac:dyDescent="0.2">
      <c r="A28" s="679" t="s">
        <v>116</v>
      </c>
      <c r="B28" s="58" t="s">
        <v>55</v>
      </c>
      <c r="C28" s="55">
        <v>5.5199999999999999E-2</v>
      </c>
      <c r="D28" s="55">
        <v>5.2600000000000001E-2</v>
      </c>
      <c r="E28" s="55">
        <v>5.0500000000000003E-2</v>
      </c>
      <c r="F28" s="55">
        <v>4.9099999999999998E-2</v>
      </c>
      <c r="G28" s="55">
        <v>4.6399999999999997E-2</v>
      </c>
      <c r="H28" s="55">
        <v>5.11E-2</v>
      </c>
    </row>
    <row r="29" spans="1:8" s="8" customFormat="1" ht="19.5" customHeight="1" x14ac:dyDescent="0.2">
      <c r="A29" s="680"/>
      <c r="B29" s="645" t="s">
        <v>62</v>
      </c>
      <c r="C29" s="646">
        <v>5.3699999999999998E-2</v>
      </c>
      <c r="D29" s="646">
        <v>5.1499999999999997E-2</v>
      </c>
      <c r="E29" s="646">
        <v>4.9700000000000001E-2</v>
      </c>
      <c r="F29" s="646">
        <v>4.9099999999999998E-2</v>
      </c>
      <c r="G29" s="55">
        <v>4.7500000000000001E-2</v>
      </c>
      <c r="H29" s="55">
        <v>5.21E-2</v>
      </c>
    </row>
    <row r="30" spans="1:8" s="8" customFormat="1" ht="19.5" customHeight="1" x14ac:dyDescent="0.2">
      <c r="A30" s="679"/>
      <c r="B30" s="58" t="s">
        <v>68</v>
      </c>
      <c r="C30" s="55">
        <v>6.4000000000000001E-2</v>
      </c>
      <c r="D30" s="55">
        <v>5.9200000000000003E-2</v>
      </c>
      <c r="E30" s="55">
        <v>5.6599999999999998E-2</v>
      </c>
      <c r="F30" s="55">
        <v>4.9200000000000001E-2</v>
      </c>
      <c r="G30" s="55">
        <v>4.2900000000000001E-2</v>
      </c>
      <c r="H30" s="55">
        <v>4.7600000000000003E-2</v>
      </c>
    </row>
    <row r="31" spans="1:8" s="8" customFormat="1" ht="19.5" customHeight="1" x14ac:dyDescent="0.2">
      <c r="A31" s="681" t="s">
        <v>117</v>
      </c>
      <c r="B31" s="58" t="s">
        <v>62</v>
      </c>
      <c r="C31" s="78">
        <v>0.16900000000000001</v>
      </c>
      <c r="D31" s="78">
        <v>0.106</v>
      </c>
      <c r="E31" s="78">
        <v>7.4999999999999997E-2</v>
      </c>
      <c r="F31" s="78">
        <v>5.7000000000000002E-2</v>
      </c>
      <c r="G31" s="78">
        <v>7.0999999999999994E-2</v>
      </c>
      <c r="H31" s="78">
        <v>-5.1999999999999998E-2</v>
      </c>
    </row>
    <row r="32" spans="1:8" s="8" customFormat="1" ht="19.5" customHeight="1" x14ac:dyDescent="0.2">
      <c r="A32" s="682"/>
      <c r="B32" s="75" t="s">
        <v>68</v>
      </c>
      <c r="C32" s="79">
        <v>0.13600000000000001</v>
      </c>
      <c r="D32" s="79">
        <v>0.129</v>
      </c>
      <c r="E32" s="79">
        <v>0.11799999999999999</v>
      </c>
      <c r="F32" s="79">
        <v>0.23499999999999999</v>
      </c>
      <c r="G32" s="79">
        <v>0.189</v>
      </c>
      <c r="H32" s="79">
        <v>5.1999999999999998E-2</v>
      </c>
    </row>
    <row r="33" spans="1:8" x14ac:dyDescent="0.2">
      <c r="A33" s="6"/>
      <c r="B33" s="6"/>
      <c r="C33" s="6"/>
      <c r="D33" s="6"/>
      <c r="E33" s="6"/>
      <c r="F33" s="6"/>
      <c r="G33" s="6"/>
      <c r="H33" s="6"/>
    </row>
    <row r="34" spans="1:8" s="6" customFormat="1" ht="18" customHeight="1" x14ac:dyDescent="0.2">
      <c r="A34" s="675" t="s">
        <v>118</v>
      </c>
      <c r="B34" s="675"/>
      <c r="C34" s="675"/>
      <c r="D34" s="675"/>
      <c r="E34" s="675"/>
      <c r="F34" s="675"/>
      <c r="G34" s="675"/>
      <c r="H34" s="675"/>
    </row>
    <row r="35" spans="1:8" s="6" customFormat="1" ht="81" customHeight="1" x14ac:dyDescent="0.2">
      <c r="A35" s="675" t="s">
        <v>1481</v>
      </c>
      <c r="B35" s="675"/>
      <c r="C35" s="675"/>
      <c r="D35" s="675"/>
      <c r="E35" s="675"/>
      <c r="F35" s="675"/>
      <c r="G35" s="675"/>
      <c r="H35" s="675"/>
    </row>
    <row r="36" spans="1:8" s="6" customFormat="1" ht="21" customHeight="1" x14ac:dyDescent="0.2">
      <c r="A36" s="675" t="s">
        <v>119</v>
      </c>
      <c r="B36" s="675"/>
      <c r="C36" s="675"/>
      <c r="D36" s="675"/>
      <c r="E36" s="675"/>
      <c r="F36" s="675"/>
      <c r="G36" s="675"/>
      <c r="H36" s="675"/>
    </row>
    <row r="37" spans="1:8" s="6" customFormat="1" ht="21" customHeight="1" x14ac:dyDescent="0.2">
      <c r="A37" s="675" t="s">
        <v>120</v>
      </c>
      <c r="B37" s="675"/>
      <c r="C37" s="675"/>
      <c r="D37" s="675"/>
      <c r="E37" s="675"/>
      <c r="F37" s="675"/>
      <c r="G37" s="675"/>
      <c r="H37" s="675"/>
    </row>
    <row r="38" spans="1:8" s="6" customFormat="1" ht="27" customHeight="1" x14ac:dyDescent="0.2">
      <c r="A38" s="675" t="s">
        <v>121</v>
      </c>
      <c r="B38" s="675"/>
      <c r="C38" s="675"/>
      <c r="D38" s="675"/>
      <c r="E38" s="675"/>
      <c r="F38" s="675"/>
      <c r="G38" s="675"/>
      <c r="H38" s="675"/>
    </row>
    <row r="39" spans="1:8" s="6" customFormat="1" ht="21" customHeight="1" x14ac:dyDescent="0.2">
      <c r="A39" s="675" t="s">
        <v>122</v>
      </c>
      <c r="B39" s="675"/>
      <c r="C39" s="675"/>
      <c r="D39" s="675"/>
      <c r="E39" s="675"/>
      <c r="F39" s="675"/>
      <c r="G39" s="675"/>
      <c r="H39" s="675"/>
    </row>
    <row r="40" spans="1:8" s="6" customFormat="1" ht="30" customHeight="1" x14ac:dyDescent="0.2">
      <c r="A40" s="675" t="s">
        <v>123</v>
      </c>
      <c r="B40" s="675"/>
      <c r="C40" s="675"/>
      <c r="D40" s="675"/>
      <c r="E40" s="675"/>
      <c r="F40" s="675"/>
      <c r="G40" s="675"/>
      <c r="H40" s="675"/>
    </row>
  </sheetData>
  <sheetProtection algorithmName="SHA-512" hashValue="embnzYIpXtP0Ro2dOzVHFbZZcXKT2gxIoSsqBDU8O4xyHoJItiuu4irVYTNB+v+F1RRgNneqxhYxsAFGehS/Lg==" saltValue="T+/en3JMzdhYD1ELG3tDag==" spinCount="100000" sheet="1" objects="1" scenarios="1"/>
  <mergeCells count="17">
    <mergeCell ref="A6:B6"/>
    <mergeCell ref="A7:A12"/>
    <mergeCell ref="A13:A16"/>
    <mergeCell ref="A20:A21"/>
    <mergeCell ref="A24:A25"/>
    <mergeCell ref="A39:H39"/>
    <mergeCell ref="A40:H40"/>
    <mergeCell ref="A17:A19"/>
    <mergeCell ref="A34:H34"/>
    <mergeCell ref="A35:H35"/>
    <mergeCell ref="A36:H36"/>
    <mergeCell ref="A37:H37"/>
    <mergeCell ref="A38:H38"/>
    <mergeCell ref="A22:A23"/>
    <mergeCell ref="A26:A27"/>
    <mergeCell ref="A28:A30"/>
    <mergeCell ref="A31:A32"/>
  </mergeCells>
  <hyperlinks>
    <hyperlink ref="A1" location="Introduction!A1" display="&lt; Home" xr:uid="{9B784AC2-5E80-4F44-885F-7EFC6B43FE24}"/>
  </hyperlinks>
  <pageMargins left="0.70866141732283472" right="0.70866141732283472" top="0.74803149606299213" bottom="0.74803149606299213" header="0.31496062992125984" footer="0.31496062992125984"/>
  <pageSetup paperSize="9" scale="62" orientation="portrait" r:id="rId1"/>
  <headerFooter scaleWithDoc="0">
    <oddFooter>&amp;L&amp;9Dexus 2023 Sustainability Data Pack</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45185-6D36-4D74-8C50-EDC177B14B17}">
  <sheetPr codeName="Sheet5">
    <tabColor theme="4" tint="0.79998168889431442"/>
    <pageSetUpPr fitToPage="1"/>
  </sheetPr>
  <dimension ref="A1:G124"/>
  <sheetViews>
    <sheetView showGridLines="0" zoomScaleNormal="100" workbookViewId="0"/>
  </sheetViews>
  <sheetFormatPr defaultRowHeight="15" customHeight="1" x14ac:dyDescent="0.2"/>
  <cols>
    <col min="1" max="1" width="36.625" customWidth="1"/>
    <col min="2" max="7" width="14.625" customWidth="1"/>
    <col min="8" max="8" width="12" customWidth="1"/>
  </cols>
  <sheetData>
    <row r="1" spans="1:7" ht="14.25" x14ac:dyDescent="0.2">
      <c r="A1" s="314" t="s">
        <v>20</v>
      </c>
      <c r="B1" s="659"/>
    </row>
    <row r="2" spans="1:7" ht="14.25" x14ac:dyDescent="0.2"/>
    <row r="3" spans="1:7" ht="14.25" x14ac:dyDescent="0.2"/>
    <row r="4" spans="1:7" s="10" customFormat="1" ht="20.25" thickBot="1" x14ac:dyDescent="0.35">
      <c r="A4" s="36" t="s">
        <v>124</v>
      </c>
    </row>
    <row r="5" spans="1:7" s="10" customFormat="1" ht="24.95" customHeight="1" thickTop="1" x14ac:dyDescent="0.3">
      <c r="A5" s="49"/>
    </row>
    <row r="6" spans="1:7" ht="19.5" customHeight="1" x14ac:dyDescent="0.2">
      <c r="A6" s="73" t="s">
        <v>22</v>
      </c>
      <c r="B6" s="74" t="s">
        <v>23</v>
      </c>
      <c r="C6" s="74" t="s">
        <v>24</v>
      </c>
      <c r="D6" s="74" t="s">
        <v>25</v>
      </c>
      <c r="E6" s="74" t="s">
        <v>26</v>
      </c>
      <c r="F6" s="74" t="s">
        <v>27</v>
      </c>
      <c r="G6" s="74" t="s">
        <v>28</v>
      </c>
    </row>
    <row r="7" spans="1:7" s="8" customFormat="1" ht="19.5" customHeight="1" x14ac:dyDescent="0.2">
      <c r="A7" s="70" t="s">
        <v>125</v>
      </c>
      <c r="B7" s="389">
        <v>4.2000000000000003E-2</v>
      </c>
      <c r="C7" s="389">
        <v>0.04</v>
      </c>
      <c r="D7" s="389">
        <v>3.4000000000000002E-2</v>
      </c>
      <c r="E7" s="389">
        <v>3.2000000000000001E-2</v>
      </c>
      <c r="F7" s="389">
        <v>2.7E-2</v>
      </c>
      <c r="G7" s="389">
        <v>3.6999999999999998E-2</v>
      </c>
    </row>
    <row r="8" spans="1:7" s="8" customFormat="1" ht="19.5" customHeight="1" x14ac:dyDescent="0.2">
      <c r="A8" s="58" t="s">
        <v>126</v>
      </c>
      <c r="B8" s="59" t="s">
        <v>127</v>
      </c>
      <c r="C8" s="59" t="s">
        <v>128</v>
      </c>
      <c r="D8" s="59" t="s">
        <v>129</v>
      </c>
      <c r="E8" s="59" t="s">
        <v>130</v>
      </c>
      <c r="F8" s="59" t="s">
        <v>131</v>
      </c>
      <c r="G8" s="59" t="s">
        <v>132</v>
      </c>
    </row>
    <row r="9" spans="1:7" s="8" customFormat="1" ht="19.5" customHeight="1" x14ac:dyDescent="0.2">
      <c r="A9" s="58" t="s">
        <v>133</v>
      </c>
      <c r="B9" s="60">
        <v>0.71</v>
      </c>
      <c r="C9" s="60">
        <v>0.74</v>
      </c>
      <c r="D9" s="60">
        <v>0.78</v>
      </c>
      <c r="E9" s="60">
        <v>0.81</v>
      </c>
      <c r="F9" s="60">
        <v>0.65</v>
      </c>
      <c r="G9" s="60">
        <v>0.86</v>
      </c>
    </row>
    <row r="10" spans="1:7" s="8" customFormat="1" ht="19.5" customHeight="1" x14ac:dyDescent="0.2">
      <c r="A10" s="58" t="s">
        <v>134</v>
      </c>
      <c r="B10" s="78">
        <v>0.24099999999999999</v>
      </c>
      <c r="C10" s="78">
        <v>0.24</v>
      </c>
      <c r="D10" s="78" t="s">
        <v>135</v>
      </c>
      <c r="E10" s="78">
        <v>0.26700000000000002</v>
      </c>
      <c r="F10" s="59" t="s">
        <v>136</v>
      </c>
      <c r="G10" s="59" t="s">
        <v>137</v>
      </c>
    </row>
    <row r="11" spans="1:7" s="8" customFormat="1" ht="19.5" customHeight="1" x14ac:dyDescent="0.2">
      <c r="A11" s="58" t="s">
        <v>138</v>
      </c>
      <c r="B11" s="59" t="s">
        <v>139</v>
      </c>
      <c r="C11" s="59" t="s">
        <v>140</v>
      </c>
      <c r="D11" s="59" t="s">
        <v>141</v>
      </c>
      <c r="E11" s="59" t="s">
        <v>142</v>
      </c>
      <c r="F11" s="59" t="s">
        <v>143</v>
      </c>
      <c r="G11" s="59" t="s">
        <v>144</v>
      </c>
    </row>
    <row r="12" spans="1:7" s="8" customFormat="1" ht="19.5" customHeight="1" x14ac:dyDescent="0.2">
      <c r="A12" s="75" t="s">
        <v>145</v>
      </c>
      <c r="B12" s="76" t="s">
        <v>146</v>
      </c>
      <c r="C12" s="76" t="s">
        <v>146</v>
      </c>
      <c r="D12" s="76" t="s">
        <v>146</v>
      </c>
      <c r="E12" s="76" t="s">
        <v>146</v>
      </c>
      <c r="F12" s="76" t="s">
        <v>146</v>
      </c>
      <c r="G12" s="76" t="s">
        <v>146</v>
      </c>
    </row>
    <row r="13" spans="1:7" ht="15" customHeight="1" x14ac:dyDescent="0.2">
      <c r="A13" s="6"/>
      <c r="B13" s="6"/>
      <c r="C13" s="6"/>
      <c r="D13" s="6"/>
      <c r="E13" s="6"/>
      <c r="F13" s="6"/>
      <c r="G13" s="6"/>
    </row>
    <row r="14" spans="1:7" s="8" customFormat="1" ht="15" customHeight="1" x14ac:dyDescent="0.2">
      <c r="A14" s="369" t="s">
        <v>147</v>
      </c>
      <c r="B14" s="6"/>
      <c r="C14" s="6"/>
      <c r="D14" s="6"/>
      <c r="E14" s="6"/>
      <c r="F14" s="6"/>
      <c r="G14" s="6"/>
    </row>
    <row r="15" spans="1:7" s="8" customFormat="1" ht="15" customHeight="1" x14ac:dyDescent="0.2">
      <c r="A15" s="369" t="s">
        <v>148</v>
      </c>
      <c r="B15" s="6"/>
      <c r="C15" s="6"/>
      <c r="D15" s="6"/>
      <c r="E15" s="6"/>
      <c r="F15" s="6"/>
      <c r="G15" s="6"/>
    </row>
    <row r="16" spans="1:7" s="8" customFormat="1" ht="15" customHeight="1" x14ac:dyDescent="0.2">
      <c r="A16" s="369" t="s">
        <v>1422</v>
      </c>
      <c r="B16" s="6"/>
      <c r="C16" s="6"/>
      <c r="D16" s="6"/>
      <c r="E16" s="6"/>
      <c r="F16" s="6"/>
      <c r="G16" s="6"/>
    </row>
    <row r="17" spans="1:7" s="8" customFormat="1" ht="44.25" customHeight="1" x14ac:dyDescent="0.2">
      <c r="A17" s="677" t="s">
        <v>149</v>
      </c>
      <c r="B17" s="677"/>
      <c r="C17" s="677"/>
      <c r="D17" s="677"/>
      <c r="E17" s="677"/>
      <c r="F17" s="677"/>
      <c r="G17" s="677"/>
    </row>
    <row r="18" spans="1:7" s="8" customFormat="1" ht="17.25" customHeight="1" x14ac:dyDescent="0.2">
      <c r="A18" s="677" t="s">
        <v>150</v>
      </c>
      <c r="B18" s="677"/>
      <c r="C18" s="677"/>
      <c r="D18" s="677"/>
      <c r="E18" s="677"/>
      <c r="F18" s="677"/>
      <c r="G18" s="677"/>
    </row>
    <row r="19" spans="1:7" s="8" customFormat="1" ht="41.25" customHeight="1" x14ac:dyDescent="0.2">
      <c r="A19" s="677" t="s">
        <v>151</v>
      </c>
      <c r="B19" s="677"/>
      <c r="C19" s="677"/>
      <c r="D19" s="677"/>
      <c r="E19" s="677"/>
      <c r="F19" s="677"/>
      <c r="G19" s="677"/>
    </row>
    <row r="22" spans="1:7" s="10" customFormat="1" ht="26.25" customHeight="1" thickBot="1" x14ac:dyDescent="0.35">
      <c r="A22" s="36" t="s">
        <v>152</v>
      </c>
    </row>
    <row r="23" spans="1:7" s="10" customFormat="1" ht="15" customHeight="1" thickTop="1" x14ac:dyDescent="0.2"/>
    <row r="24" spans="1:7" s="10" customFormat="1" ht="19.5" customHeight="1" x14ac:dyDescent="0.2">
      <c r="A24" s="80" t="s">
        <v>153</v>
      </c>
      <c r="B24" s="74" t="s">
        <v>154</v>
      </c>
    </row>
    <row r="25" spans="1:7" s="6" customFormat="1" ht="19.5" customHeight="1" x14ac:dyDescent="0.2">
      <c r="A25" s="54" t="s">
        <v>155</v>
      </c>
      <c r="B25" s="60">
        <v>0.55000000000000004</v>
      </c>
    </row>
    <row r="26" spans="1:7" s="6" customFormat="1" ht="19.5" customHeight="1" x14ac:dyDescent="0.2">
      <c r="A26" s="54" t="s">
        <v>156</v>
      </c>
      <c r="B26" s="60">
        <v>0.01</v>
      </c>
    </row>
    <row r="27" spans="1:7" s="6" customFormat="1" ht="19.5" customHeight="1" x14ac:dyDescent="0.2">
      <c r="A27" s="54" t="s">
        <v>157</v>
      </c>
      <c r="B27" s="60">
        <v>0.13</v>
      </c>
    </row>
    <row r="28" spans="1:7" s="6" customFormat="1" ht="19.5" customHeight="1" x14ac:dyDescent="0.2">
      <c r="A28" s="54" t="s">
        <v>158</v>
      </c>
      <c r="B28" s="60">
        <v>0.2</v>
      </c>
    </row>
    <row r="29" spans="1:7" s="6" customFormat="1" ht="19.5" customHeight="1" x14ac:dyDescent="0.2">
      <c r="A29" s="643" t="s">
        <v>159</v>
      </c>
      <c r="B29" s="644">
        <v>0.11</v>
      </c>
      <c r="C29" s="397"/>
      <c r="D29" s="397"/>
      <c r="E29" s="397"/>
      <c r="F29" s="397"/>
    </row>
    <row r="30" spans="1:7" s="6" customFormat="1" ht="15" customHeight="1" x14ac:dyDescent="0.2"/>
    <row r="31" spans="1:7" s="6" customFormat="1" ht="15" customHeight="1" x14ac:dyDescent="0.2"/>
    <row r="32" spans="1:7" s="6" customFormat="1" ht="15" customHeight="1" x14ac:dyDescent="0.2"/>
    <row r="33" spans="1:3" ht="24.95" customHeight="1" thickBot="1" x14ac:dyDescent="0.35">
      <c r="A33" s="36" t="s">
        <v>160</v>
      </c>
    </row>
    <row r="34" spans="1:3" ht="15" customHeight="1" thickTop="1" x14ac:dyDescent="0.2">
      <c r="A34" s="30"/>
    </row>
    <row r="35" spans="1:3" ht="19.5" customHeight="1" x14ac:dyDescent="0.2">
      <c r="A35" s="80" t="s">
        <v>161</v>
      </c>
      <c r="B35" s="74" t="s">
        <v>162</v>
      </c>
      <c r="C35" s="74" t="s">
        <v>163</v>
      </c>
    </row>
    <row r="36" spans="1:3" s="6" customFormat="1" ht="19.5" customHeight="1" x14ac:dyDescent="0.2">
      <c r="A36" s="56" t="s">
        <v>164</v>
      </c>
      <c r="B36" s="57">
        <v>373.29432747575964</v>
      </c>
      <c r="C36" s="57">
        <v>0</v>
      </c>
    </row>
    <row r="37" spans="1:3" s="6" customFormat="1" ht="19.5" customHeight="1" x14ac:dyDescent="0.2">
      <c r="A37" s="56" t="s">
        <v>165</v>
      </c>
      <c r="B37" s="57">
        <v>124.67363125812385</v>
      </c>
      <c r="C37" s="57">
        <v>600</v>
      </c>
    </row>
    <row r="38" spans="1:3" s="6" customFormat="1" ht="19.5" customHeight="1" x14ac:dyDescent="0.2">
      <c r="A38" s="56" t="s">
        <v>166</v>
      </c>
      <c r="B38" s="57">
        <v>440.14399301852029</v>
      </c>
      <c r="C38" s="57">
        <v>732.17700000000002</v>
      </c>
    </row>
    <row r="39" spans="1:3" s="6" customFormat="1" ht="19.5" customHeight="1" x14ac:dyDescent="0.2">
      <c r="A39" s="56" t="s">
        <v>167</v>
      </c>
      <c r="B39" s="57">
        <v>482.47672395860837</v>
      </c>
      <c r="C39" s="57">
        <v>833.35</v>
      </c>
    </row>
    <row r="40" spans="1:3" s="6" customFormat="1" ht="19.5" customHeight="1" x14ac:dyDescent="0.2">
      <c r="A40" s="56" t="s">
        <v>168</v>
      </c>
      <c r="B40" s="57">
        <v>600</v>
      </c>
      <c r="C40" s="57">
        <v>1350</v>
      </c>
    </row>
    <row r="41" spans="1:3" s="6" customFormat="1" ht="19.5" customHeight="1" x14ac:dyDescent="0.2">
      <c r="A41" s="56" t="s">
        <v>169</v>
      </c>
      <c r="B41" s="57">
        <v>121.20624454571899</v>
      </c>
      <c r="C41" s="57">
        <v>550</v>
      </c>
    </row>
    <row r="42" spans="1:3" s="6" customFormat="1" ht="19.5" customHeight="1" x14ac:dyDescent="0.2">
      <c r="A42" s="56" t="s">
        <v>170</v>
      </c>
      <c r="B42" s="57">
        <v>524.29467084639498</v>
      </c>
      <c r="C42" s="57">
        <v>200</v>
      </c>
    </row>
    <row r="43" spans="1:3" s="6" customFormat="1" ht="19.5" customHeight="1" x14ac:dyDescent="0.2">
      <c r="A43" s="56" t="s">
        <v>171</v>
      </c>
      <c r="B43" s="57">
        <v>0</v>
      </c>
      <c r="C43" s="57">
        <v>200</v>
      </c>
    </row>
    <row r="44" spans="1:3" s="6" customFormat="1" ht="19.5" customHeight="1" x14ac:dyDescent="0.2">
      <c r="A44" s="56" t="s">
        <v>172</v>
      </c>
      <c r="B44" s="57">
        <v>500</v>
      </c>
      <c r="C44" s="57">
        <v>0</v>
      </c>
    </row>
    <row r="45" spans="1:3" s="6" customFormat="1" ht="19.5" customHeight="1" x14ac:dyDescent="0.2">
      <c r="A45" s="56" t="s">
        <v>173</v>
      </c>
      <c r="B45" s="57">
        <v>328.57889237199583</v>
      </c>
      <c r="C45" s="57">
        <v>0</v>
      </c>
    </row>
    <row r="46" spans="1:3" s="6" customFormat="1" ht="19.5" customHeight="1" x14ac:dyDescent="0.2">
      <c r="A46" s="56" t="s">
        <v>174</v>
      </c>
      <c r="B46" s="57">
        <v>0</v>
      </c>
      <c r="C46" s="57">
        <v>0</v>
      </c>
    </row>
    <row r="47" spans="1:3" s="6" customFormat="1" ht="19.5" customHeight="1" x14ac:dyDescent="0.2">
      <c r="A47" s="56" t="s">
        <v>175</v>
      </c>
      <c r="B47" s="57">
        <v>0</v>
      </c>
      <c r="C47" s="57">
        <v>0</v>
      </c>
    </row>
    <row r="48" spans="1:3" s="6" customFormat="1" ht="19.5" customHeight="1" x14ac:dyDescent="0.2">
      <c r="A48" s="56" t="s">
        <v>176</v>
      </c>
      <c r="B48" s="57">
        <v>0</v>
      </c>
      <c r="C48" s="57">
        <v>0</v>
      </c>
    </row>
    <row r="49" spans="1:7" s="6" customFormat="1" ht="19.5" customHeight="1" x14ac:dyDescent="0.2">
      <c r="A49" s="56" t="s">
        <v>177</v>
      </c>
      <c r="B49" s="57">
        <v>0</v>
      </c>
      <c r="C49" s="57">
        <v>0</v>
      </c>
    </row>
    <row r="50" spans="1:7" s="6" customFormat="1" ht="19.5" customHeight="1" x14ac:dyDescent="0.2">
      <c r="A50" s="56" t="s">
        <v>178</v>
      </c>
      <c r="B50" s="57">
        <v>0</v>
      </c>
      <c r="C50" s="57">
        <v>0</v>
      </c>
    </row>
    <row r="51" spans="1:7" s="6" customFormat="1" ht="19.5" customHeight="1" x14ac:dyDescent="0.2">
      <c r="A51" s="81" t="s">
        <v>179</v>
      </c>
      <c r="B51" s="81">
        <v>105</v>
      </c>
      <c r="C51" s="370" t="s">
        <v>41</v>
      </c>
    </row>
    <row r="52" spans="1:7" s="6" customFormat="1" ht="15" customHeight="1" x14ac:dyDescent="0.2"/>
    <row r="53" spans="1:7" ht="21.75" customHeight="1" x14ac:dyDescent="0.2">
      <c r="A53" s="25" t="s">
        <v>180</v>
      </c>
      <c r="B53" s="25"/>
      <c r="C53" s="25"/>
      <c r="D53" s="13"/>
      <c r="E53" s="13"/>
      <c r="F53" s="13"/>
      <c r="G53" s="13"/>
    </row>
    <row r="54" spans="1:7" ht="21.75" customHeight="1" x14ac:dyDescent="0.2">
      <c r="A54" s="25"/>
      <c r="B54" s="25"/>
      <c r="C54" s="25"/>
      <c r="D54" s="13"/>
      <c r="E54" s="13"/>
      <c r="F54" s="13"/>
      <c r="G54" s="13"/>
    </row>
    <row r="55" spans="1:7" ht="21.75" customHeight="1" x14ac:dyDescent="0.2">
      <c r="A55" s="25"/>
      <c r="B55" s="25"/>
      <c r="C55" s="25"/>
      <c r="D55" s="13"/>
      <c r="E55" s="13"/>
      <c r="F55" s="13"/>
      <c r="G55" s="13"/>
    </row>
    <row r="57" spans="1:7" s="10" customFormat="1" ht="24" customHeight="1" thickBot="1" x14ac:dyDescent="0.35">
      <c r="A57" s="36" t="s">
        <v>181</v>
      </c>
    </row>
    <row r="58" spans="1:7" ht="15" customHeight="1" thickTop="1" x14ac:dyDescent="0.2"/>
    <row r="59" spans="1:7" ht="61.5" customHeight="1" x14ac:dyDescent="0.2">
      <c r="A59" s="80"/>
      <c r="B59" s="74" t="s">
        <v>182</v>
      </c>
      <c r="C59" s="74" t="s">
        <v>183</v>
      </c>
      <c r="D59" s="74" t="s">
        <v>184</v>
      </c>
      <c r="E59" s="74" t="s">
        <v>185</v>
      </c>
      <c r="F59" s="74" t="s">
        <v>186</v>
      </c>
      <c r="G59" s="6"/>
    </row>
    <row r="60" spans="1:7" s="6" customFormat="1" ht="17.100000000000001" customHeight="1" x14ac:dyDescent="0.2">
      <c r="A60" s="61">
        <v>24</v>
      </c>
      <c r="B60" s="62">
        <v>1342.9166666666652</v>
      </c>
      <c r="C60" s="62">
        <v>743.75</v>
      </c>
      <c r="D60" s="62">
        <v>1714.5499999999995</v>
      </c>
      <c r="E60" s="62">
        <v>905.52408333333312</v>
      </c>
      <c r="F60" s="63">
        <v>2.0212454650489004E-2</v>
      </c>
    </row>
    <row r="61" spans="1:7" s="6" customFormat="1" ht="17.100000000000001" customHeight="1" x14ac:dyDescent="0.2">
      <c r="A61" s="64">
        <v>25</v>
      </c>
      <c r="B61" s="65">
        <v>1369.9999999999998</v>
      </c>
      <c r="C61" s="65">
        <v>500</v>
      </c>
      <c r="D61" s="65">
        <v>1616.633333333333</v>
      </c>
      <c r="E61" s="65">
        <v>616.66666666666663</v>
      </c>
      <c r="F61" s="66">
        <v>2.0062983070625751E-2</v>
      </c>
    </row>
    <row r="62" spans="1:7" s="6" customFormat="1" ht="17.100000000000001" customHeight="1" x14ac:dyDescent="0.2">
      <c r="A62" s="64">
        <v>26</v>
      </c>
      <c r="B62" s="65">
        <v>1246.6666666666658</v>
      </c>
      <c r="C62" s="65">
        <v>500</v>
      </c>
      <c r="D62" s="65">
        <v>518.71666666666681</v>
      </c>
      <c r="E62" s="65">
        <v>1400</v>
      </c>
      <c r="F62" s="66">
        <v>2.8125737927303194E-2</v>
      </c>
    </row>
    <row r="63" spans="1:7" s="6" customFormat="1" ht="17.100000000000001" customHeight="1" x14ac:dyDescent="0.2">
      <c r="A63" s="64">
        <v>27</v>
      </c>
      <c r="B63" s="65">
        <v>1163.3333333333326</v>
      </c>
      <c r="C63" s="65">
        <v>500</v>
      </c>
      <c r="D63" s="65">
        <v>227.76666666666665</v>
      </c>
      <c r="E63" s="65">
        <v>800</v>
      </c>
      <c r="F63" s="66">
        <v>2.7235991051334618E-2</v>
      </c>
    </row>
    <row r="64" spans="1:7" s="6" customFormat="1" ht="17.100000000000001" customHeight="1" x14ac:dyDescent="0.2">
      <c r="A64" s="82" t="s">
        <v>168</v>
      </c>
      <c r="B64" s="83">
        <v>1213.333333333333</v>
      </c>
      <c r="C64" s="83">
        <v>166.66666666666666</v>
      </c>
      <c r="D64" s="83">
        <v>0</v>
      </c>
      <c r="E64" s="83">
        <v>400</v>
      </c>
      <c r="F64" s="84">
        <v>2.2802555548028722E-2</v>
      </c>
    </row>
    <row r="65" spans="1:7" s="6" customFormat="1" ht="15" customHeight="1" x14ac:dyDescent="0.2"/>
    <row r="66" spans="1:7" ht="15" customHeight="1" x14ac:dyDescent="0.2">
      <c r="A66" s="67" t="s">
        <v>1423</v>
      </c>
      <c r="B66" s="6"/>
      <c r="C66" s="6"/>
      <c r="D66" s="6"/>
      <c r="E66" s="6"/>
      <c r="F66" s="6"/>
      <c r="G66" s="6"/>
    </row>
    <row r="67" spans="1:7" ht="15" customHeight="1" x14ac:dyDescent="0.2">
      <c r="A67" s="6"/>
      <c r="B67" s="6"/>
      <c r="C67" s="6"/>
      <c r="D67" s="6"/>
      <c r="E67" s="6"/>
      <c r="F67" s="6"/>
      <c r="G67" s="6"/>
    </row>
    <row r="68" spans="1:7" ht="15" customHeight="1" x14ac:dyDescent="0.2">
      <c r="A68" s="6"/>
      <c r="B68" s="6"/>
      <c r="C68" s="6"/>
      <c r="D68" s="6"/>
      <c r="E68" s="6"/>
      <c r="F68" s="6"/>
      <c r="G68" s="6"/>
    </row>
    <row r="86" spans="1:6" ht="24.95" customHeight="1" thickBot="1" x14ac:dyDescent="0.35">
      <c r="A86" s="36" t="s">
        <v>187</v>
      </c>
      <c r="B86" s="10"/>
      <c r="C86" s="10"/>
      <c r="D86" s="10"/>
      <c r="E86" s="10"/>
      <c r="F86" s="10"/>
    </row>
    <row r="87" spans="1:6" ht="24.95" customHeight="1" thickTop="1" x14ac:dyDescent="0.2">
      <c r="A87" s="10"/>
      <c r="B87" s="10"/>
      <c r="C87" s="10"/>
      <c r="D87" s="10"/>
      <c r="E87" s="10"/>
      <c r="F87" s="10"/>
    </row>
    <row r="88" spans="1:6" s="6" customFormat="1" ht="19.5" customHeight="1" x14ac:dyDescent="0.2">
      <c r="A88" s="86"/>
      <c r="B88" s="86"/>
      <c r="C88" s="86" t="s">
        <v>188</v>
      </c>
      <c r="D88" s="86" t="s">
        <v>189</v>
      </c>
      <c r="E88" s="86" t="s">
        <v>190</v>
      </c>
      <c r="F88" s="86" t="s">
        <v>191</v>
      </c>
    </row>
    <row r="89" spans="1:6" s="6" customFormat="1" ht="19.5" customHeight="1" x14ac:dyDescent="0.2">
      <c r="A89" s="85"/>
      <c r="B89" s="85"/>
      <c r="C89" s="85" t="s">
        <v>192</v>
      </c>
      <c r="D89" s="85" t="s">
        <v>192</v>
      </c>
      <c r="E89" s="85" t="s">
        <v>193</v>
      </c>
      <c r="F89" s="85"/>
    </row>
    <row r="90" spans="1:6" s="6" customFormat="1" ht="17.100000000000001" customHeight="1" x14ac:dyDescent="0.2">
      <c r="A90" s="686" t="s">
        <v>194</v>
      </c>
      <c r="B90" s="58"/>
      <c r="C90" s="374">
        <v>600</v>
      </c>
      <c r="D90" s="374">
        <v>150</v>
      </c>
      <c r="E90" s="374" t="s">
        <v>165</v>
      </c>
      <c r="F90" s="374" t="s">
        <v>195</v>
      </c>
    </row>
    <row r="91" spans="1:6" s="6" customFormat="1" ht="17.100000000000001" customHeight="1" x14ac:dyDescent="0.2">
      <c r="A91" s="677"/>
      <c r="B91" s="58"/>
      <c r="C91" s="374">
        <v>450</v>
      </c>
      <c r="D91" s="374">
        <v>13</v>
      </c>
      <c r="E91" s="374" t="s">
        <v>166</v>
      </c>
      <c r="F91" s="374" t="s">
        <v>195</v>
      </c>
    </row>
    <row r="92" spans="1:6" s="6" customFormat="1" ht="17.100000000000001" customHeight="1" x14ac:dyDescent="0.2">
      <c r="A92" s="677"/>
      <c r="B92" s="58"/>
      <c r="C92" s="374">
        <v>750</v>
      </c>
      <c r="D92" s="374">
        <v>0</v>
      </c>
      <c r="E92" s="374" t="s">
        <v>167</v>
      </c>
      <c r="F92" s="374" t="s">
        <v>195</v>
      </c>
    </row>
    <row r="93" spans="1:6" s="6" customFormat="1" ht="17.100000000000001" customHeight="1" x14ac:dyDescent="0.2">
      <c r="A93" s="677"/>
      <c r="B93" s="58"/>
      <c r="C93" s="374">
        <v>1350</v>
      </c>
      <c r="D93" s="374">
        <v>425</v>
      </c>
      <c r="E93" s="374" t="s">
        <v>168</v>
      </c>
      <c r="F93" s="374" t="s">
        <v>195</v>
      </c>
    </row>
    <row r="94" spans="1:6" s="6" customFormat="1" ht="17.100000000000001" customHeight="1" x14ac:dyDescent="0.2">
      <c r="A94" s="677"/>
      <c r="B94" s="58"/>
      <c r="C94" s="374">
        <v>550</v>
      </c>
      <c r="D94" s="374">
        <v>550</v>
      </c>
      <c r="E94" s="374" t="s">
        <v>169</v>
      </c>
      <c r="F94" s="374" t="s">
        <v>195</v>
      </c>
    </row>
    <row r="95" spans="1:6" s="6" customFormat="1" ht="17.100000000000001" customHeight="1" x14ac:dyDescent="0.2">
      <c r="A95" s="677"/>
      <c r="B95" s="58"/>
      <c r="C95" s="374">
        <v>200</v>
      </c>
      <c r="D95" s="374">
        <v>200</v>
      </c>
      <c r="E95" s="374" t="s">
        <v>170</v>
      </c>
      <c r="F95" s="374" t="s">
        <v>195</v>
      </c>
    </row>
    <row r="96" spans="1:6" s="6" customFormat="1" ht="17.100000000000001" customHeight="1" x14ac:dyDescent="0.2">
      <c r="A96" s="677"/>
      <c r="B96" s="371"/>
      <c r="C96" s="376">
        <v>200</v>
      </c>
      <c r="D96" s="376">
        <v>200</v>
      </c>
      <c r="E96" s="374" t="s">
        <v>171</v>
      </c>
      <c r="F96" s="376" t="s">
        <v>195</v>
      </c>
    </row>
    <row r="97" spans="1:6" s="6" customFormat="1" ht="17.100000000000001" customHeight="1" x14ac:dyDescent="0.2">
      <c r="A97" s="372" t="s">
        <v>196</v>
      </c>
      <c r="B97" s="372"/>
      <c r="C97" s="378">
        <v>100</v>
      </c>
      <c r="D97" s="378">
        <v>77.5</v>
      </c>
      <c r="E97" s="378" t="s">
        <v>166</v>
      </c>
      <c r="F97" s="378" t="s">
        <v>195</v>
      </c>
    </row>
    <row r="98" spans="1:6" s="6" customFormat="1" ht="17.100000000000001" customHeight="1" x14ac:dyDescent="0.2">
      <c r="A98" s="684" t="s">
        <v>197</v>
      </c>
      <c r="B98" s="70"/>
      <c r="C98" s="380">
        <v>185</v>
      </c>
      <c r="D98" s="380">
        <v>185</v>
      </c>
      <c r="E98" s="380" t="s">
        <v>166</v>
      </c>
      <c r="F98" s="380" t="s">
        <v>195</v>
      </c>
    </row>
    <row r="99" spans="1:6" s="6" customFormat="1" ht="17.100000000000001" customHeight="1" x14ac:dyDescent="0.2">
      <c r="A99" s="681"/>
      <c r="B99" s="58"/>
      <c r="C99" s="374">
        <v>130</v>
      </c>
      <c r="D99" s="374">
        <v>130</v>
      </c>
      <c r="E99" s="374" t="s">
        <v>167</v>
      </c>
      <c r="F99" s="374" t="s">
        <v>195</v>
      </c>
    </row>
    <row r="100" spans="1:6" s="6" customFormat="1" ht="17.100000000000001" customHeight="1" x14ac:dyDescent="0.2">
      <c r="A100" s="681"/>
      <c r="B100" s="58"/>
      <c r="C100" s="374">
        <v>200</v>
      </c>
      <c r="D100" s="374">
        <v>200</v>
      </c>
      <c r="E100" s="374" t="s">
        <v>170</v>
      </c>
      <c r="F100" s="374" t="s">
        <v>195</v>
      </c>
    </row>
    <row r="101" spans="1:6" s="6" customFormat="1" ht="17.100000000000001" customHeight="1" x14ac:dyDescent="0.2">
      <c r="A101" s="681"/>
      <c r="B101" s="58"/>
      <c r="C101" s="374">
        <v>500</v>
      </c>
      <c r="D101" s="374">
        <v>500</v>
      </c>
      <c r="E101" s="374" t="s">
        <v>172</v>
      </c>
      <c r="F101" s="374" t="s">
        <v>195</v>
      </c>
    </row>
    <row r="102" spans="1:6" s="6" customFormat="1" ht="17.100000000000001" customHeight="1" x14ac:dyDescent="0.2">
      <c r="A102" s="682"/>
      <c r="B102" s="75"/>
      <c r="C102" s="381">
        <v>30</v>
      </c>
      <c r="D102" s="381">
        <v>30</v>
      </c>
      <c r="E102" s="381" t="s">
        <v>179</v>
      </c>
      <c r="F102" s="381" t="s">
        <v>195</v>
      </c>
    </row>
    <row r="103" spans="1:6" s="6" customFormat="1" ht="17.100000000000001" customHeight="1" x14ac:dyDescent="0.2">
      <c r="A103" s="686" t="s">
        <v>198</v>
      </c>
      <c r="B103" s="373" t="s">
        <v>199</v>
      </c>
      <c r="C103" s="382">
        <v>290.89498690972556</v>
      </c>
      <c r="D103" s="382">
        <v>290.89498690972556</v>
      </c>
      <c r="E103" s="382" t="s">
        <v>200</v>
      </c>
      <c r="F103" s="382" t="s">
        <v>201</v>
      </c>
    </row>
    <row r="104" spans="1:6" s="6" customFormat="1" ht="17.100000000000001" customHeight="1" x14ac:dyDescent="0.2">
      <c r="A104" s="677"/>
      <c r="B104" s="58" t="s">
        <v>202</v>
      </c>
      <c r="C104" s="374">
        <v>224.98959482916473</v>
      </c>
      <c r="D104" s="374">
        <v>224.98959482916473</v>
      </c>
      <c r="E104" s="374" t="s">
        <v>203</v>
      </c>
      <c r="F104" s="374" t="s">
        <v>201</v>
      </c>
    </row>
    <row r="105" spans="1:6" s="6" customFormat="1" ht="17.100000000000001" customHeight="1" x14ac:dyDescent="0.2">
      <c r="A105" s="677"/>
      <c r="B105" s="58" t="s">
        <v>204</v>
      </c>
      <c r="C105" s="374">
        <v>285.91033851784084</v>
      </c>
      <c r="D105" s="374">
        <v>285.91033851784084</v>
      </c>
      <c r="E105" s="374" t="s">
        <v>205</v>
      </c>
      <c r="F105" s="374" t="s">
        <v>201</v>
      </c>
    </row>
    <row r="106" spans="1:6" s="6" customFormat="1" ht="17.100000000000001" customHeight="1" x14ac:dyDescent="0.2">
      <c r="A106" s="677"/>
      <c r="B106" s="58" t="s">
        <v>206</v>
      </c>
      <c r="C106" s="374">
        <v>100</v>
      </c>
      <c r="D106" s="374">
        <v>100</v>
      </c>
      <c r="E106" s="390">
        <v>46905</v>
      </c>
      <c r="F106" s="374" t="s">
        <v>195</v>
      </c>
    </row>
    <row r="107" spans="1:6" s="6" customFormat="1" ht="17.100000000000001" customHeight="1" x14ac:dyDescent="0.2">
      <c r="A107" s="677"/>
      <c r="B107" s="58" t="s">
        <v>207</v>
      </c>
      <c r="C107" s="374">
        <v>502.87356321839081</v>
      </c>
      <c r="D107" s="374">
        <v>502.87356321839081</v>
      </c>
      <c r="E107" s="374" t="s">
        <v>208</v>
      </c>
      <c r="F107" s="374" t="s">
        <v>201</v>
      </c>
    </row>
    <row r="108" spans="1:6" s="6" customFormat="1" ht="17.100000000000001" customHeight="1" x14ac:dyDescent="0.2">
      <c r="A108" s="677"/>
      <c r="B108" s="58" t="s">
        <v>207</v>
      </c>
      <c r="C108" s="374">
        <v>150</v>
      </c>
      <c r="D108" s="374">
        <v>150</v>
      </c>
      <c r="E108" s="374" t="s">
        <v>208</v>
      </c>
      <c r="F108" s="374" t="s">
        <v>195</v>
      </c>
    </row>
    <row r="109" spans="1:6" s="6" customFormat="1" ht="17.100000000000001" customHeight="1" x14ac:dyDescent="0.2">
      <c r="A109" s="687"/>
      <c r="B109" s="75" t="s">
        <v>209</v>
      </c>
      <c r="C109" s="381">
        <v>75</v>
      </c>
      <c r="D109" s="381">
        <v>75</v>
      </c>
      <c r="E109" s="392">
        <v>50682</v>
      </c>
      <c r="F109" s="381" t="s">
        <v>195</v>
      </c>
    </row>
    <row r="110" spans="1:6" s="6" customFormat="1" ht="17.100000000000001" customHeight="1" x14ac:dyDescent="0.2">
      <c r="A110" s="686" t="s">
        <v>210</v>
      </c>
      <c r="B110" s="373" t="s">
        <v>199</v>
      </c>
      <c r="C110" s="382">
        <v>325</v>
      </c>
      <c r="D110" s="382">
        <v>325</v>
      </c>
      <c r="E110" s="391">
        <v>45352</v>
      </c>
      <c r="F110" s="382" t="s">
        <v>195</v>
      </c>
    </row>
    <row r="111" spans="1:6" s="6" customFormat="1" ht="17.100000000000001" customHeight="1" x14ac:dyDescent="0.2">
      <c r="A111" s="687"/>
      <c r="B111" s="75" t="s">
        <v>202</v>
      </c>
      <c r="C111" s="381">
        <v>500</v>
      </c>
      <c r="D111" s="381">
        <v>500</v>
      </c>
      <c r="E111" s="392">
        <v>46692</v>
      </c>
      <c r="F111" s="381" t="s">
        <v>195</v>
      </c>
    </row>
    <row r="112" spans="1:6" s="6" customFormat="1" ht="17.100000000000001" customHeight="1" x14ac:dyDescent="0.2">
      <c r="A112" s="383" t="s">
        <v>211</v>
      </c>
      <c r="B112" s="383"/>
      <c r="C112" s="384">
        <v>7699.6684834751222</v>
      </c>
      <c r="D112" s="384">
        <v>5116</v>
      </c>
    </row>
    <row r="113" spans="1:6" s="6" customFormat="1" ht="17.100000000000001" customHeight="1" x14ac:dyDescent="0.2">
      <c r="A113" s="385" t="s">
        <v>212</v>
      </c>
      <c r="B113" s="58"/>
      <c r="C113" s="374">
        <v>280</v>
      </c>
      <c r="D113" s="374">
        <v>280</v>
      </c>
    </row>
    <row r="114" spans="1:6" s="6" customFormat="1" ht="17.100000000000001" customHeight="1" x14ac:dyDescent="0.2">
      <c r="A114" s="368" t="s">
        <v>213</v>
      </c>
      <c r="B114" s="58"/>
      <c r="C114" s="374">
        <v>-23</v>
      </c>
      <c r="D114" s="374">
        <v>-23.1</v>
      </c>
    </row>
    <row r="115" spans="1:6" s="6" customFormat="1" ht="17.100000000000001" customHeight="1" x14ac:dyDescent="0.2">
      <c r="A115" s="368" t="s">
        <v>214</v>
      </c>
      <c r="B115" s="58"/>
      <c r="C115" s="374">
        <v>-63</v>
      </c>
      <c r="D115" s="374">
        <v>-63.155269572378188</v>
      </c>
    </row>
    <row r="116" spans="1:6" s="6" customFormat="1" ht="17.100000000000001" customHeight="1" x14ac:dyDescent="0.2">
      <c r="A116" s="68" t="s">
        <v>215</v>
      </c>
      <c r="B116" s="68"/>
      <c r="C116" s="375">
        <v>7894</v>
      </c>
      <c r="D116" s="375">
        <v>5310</v>
      </c>
    </row>
    <row r="117" spans="1:6" s="6" customFormat="1" ht="17.100000000000001" customHeight="1" x14ac:dyDescent="0.2">
      <c r="A117" s="368" t="s">
        <v>216</v>
      </c>
      <c r="B117" s="58"/>
      <c r="C117" s="374"/>
      <c r="D117" s="374">
        <v>-175</v>
      </c>
    </row>
    <row r="118" spans="1:6" s="6" customFormat="1" ht="17.100000000000001" customHeight="1" x14ac:dyDescent="0.2">
      <c r="A118" s="386" t="s">
        <v>217</v>
      </c>
      <c r="B118" s="371"/>
      <c r="C118" s="376"/>
      <c r="D118" s="376">
        <v>123.92300196000467</v>
      </c>
    </row>
    <row r="119" spans="1:6" s="6" customFormat="1" ht="17.100000000000001" customHeight="1" x14ac:dyDescent="0.2">
      <c r="A119" s="377" t="s">
        <v>218</v>
      </c>
      <c r="B119" s="377"/>
      <c r="C119" s="378"/>
      <c r="D119" s="379">
        <v>2533</v>
      </c>
    </row>
    <row r="120" spans="1:6" s="6" customFormat="1" ht="15" customHeight="1" x14ac:dyDescent="0.2">
      <c r="A120" s="685"/>
      <c r="B120" s="685"/>
      <c r="C120" s="685"/>
      <c r="D120" s="685"/>
      <c r="E120" s="685"/>
      <c r="F120" s="685"/>
    </row>
    <row r="121" spans="1:6" ht="15" customHeight="1" x14ac:dyDescent="0.2">
      <c r="A121" s="6" t="s">
        <v>219</v>
      </c>
    </row>
    <row r="122" spans="1:6" ht="15" customHeight="1" x14ac:dyDescent="0.2">
      <c r="A122" s="6" t="s">
        <v>220</v>
      </c>
    </row>
    <row r="123" spans="1:6" ht="15" customHeight="1" x14ac:dyDescent="0.2">
      <c r="A123" s="6" t="s">
        <v>221</v>
      </c>
    </row>
    <row r="124" spans="1:6" ht="15" customHeight="1" x14ac:dyDescent="0.2">
      <c r="A124" s="6" t="s">
        <v>222</v>
      </c>
    </row>
  </sheetData>
  <sheetProtection algorithmName="SHA-512" hashValue="3x20cC0uXQTtGDN+UMKADmSA9VElOvCUufetKF95Bh5dgN5aCPGLG5nzscnhCARgUvMZNf0SwMWm2D+gSj37qg==" saltValue="9qldRSBt19pIOqZ9plDGDA==" spinCount="100000" sheet="1" objects="1" scenarios="1"/>
  <mergeCells count="8">
    <mergeCell ref="A17:G17"/>
    <mergeCell ref="A98:A102"/>
    <mergeCell ref="A120:F120"/>
    <mergeCell ref="A18:G18"/>
    <mergeCell ref="A19:G19"/>
    <mergeCell ref="A90:A96"/>
    <mergeCell ref="A103:A109"/>
    <mergeCell ref="A110:A111"/>
  </mergeCells>
  <phoneticPr fontId="53" type="noConversion"/>
  <hyperlinks>
    <hyperlink ref="A1" location="Introduction!A1" display="&lt; Home" xr:uid="{5CE90CB6-0E30-4684-A223-6336486A8CBB}"/>
  </hyperlinks>
  <pageMargins left="0.70866141732283472" right="0.70866141732283472" top="0.74803149606299213" bottom="0.74803149606299213" header="0.31496062992125984" footer="0.31496062992125984"/>
  <pageSetup paperSize="9" scale="64" fitToHeight="0" orientation="portrait" r:id="rId1"/>
  <headerFooter scaleWithDoc="0">
    <oddFooter>&amp;L&amp;9Dexus 2023 Sustainability Data Pack</oddFooter>
  </headerFooter>
  <rowBreaks count="1" manualBreakCount="1">
    <brk id="56"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4A303-2201-4A5F-9B52-F5A72DE1AA74}">
  <sheetPr codeName="Sheet6">
    <tabColor theme="5" tint="0.59999389629810485"/>
    <pageSetUpPr fitToPage="1"/>
  </sheetPr>
  <dimension ref="A1:F29"/>
  <sheetViews>
    <sheetView showGridLines="0" workbookViewId="0"/>
  </sheetViews>
  <sheetFormatPr defaultRowHeight="14.25" x14ac:dyDescent="0.2"/>
  <sheetData>
    <row r="1" spans="1:2" x14ac:dyDescent="0.2">
      <c r="A1" s="314" t="s">
        <v>20</v>
      </c>
      <c r="B1" s="659"/>
    </row>
    <row r="29" spans="1:6" x14ac:dyDescent="0.2">
      <c r="A29" s="612"/>
      <c r="B29" s="612"/>
      <c r="C29" s="612"/>
      <c r="D29" s="612"/>
      <c r="E29" s="612"/>
      <c r="F29" s="612"/>
    </row>
  </sheetData>
  <sheetProtection algorithmName="SHA-512" hashValue="2hWDVzUkS3MFVBuQFzb/u4eG/dA5JVYc5QYkYfxDTKJrqgMndSMKqNywjsc4GOtzuo45pwQFxJp/QzCmxDTmOA==" saltValue="VDzQKauoONLcAyvF9UIvVg==" spinCount="100000" sheet="1" objects="1" scenarios="1"/>
  <hyperlinks>
    <hyperlink ref="A1" r:id="rId1" location="Introduction!A1" display="&lt; Index" xr:uid="{6984B141-A83E-42F3-8B21-18DA099CBDB5}"/>
  </hyperlinks>
  <pageMargins left="0.70866141732283472" right="0.70866141732283472" top="0.74803149606299213" bottom="0.74803149606299213" header="0.31496062992125984" footer="0.31496062992125984"/>
  <pageSetup paperSize="9" orientation="portrait" r:id="rId2"/>
  <headerFooter scaleWithDoc="0">
    <oddFooter>&amp;L&amp;9Dexus 2023 Sustainability Data Pack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1FCE-6AAF-4B81-AEAA-76DF4C3D8892}">
  <sheetPr codeName="Sheet7">
    <tabColor theme="5" tint="0.79998168889431442"/>
    <pageSetUpPr fitToPage="1"/>
  </sheetPr>
  <dimension ref="A1:H72"/>
  <sheetViews>
    <sheetView showGridLines="0" workbookViewId="0"/>
  </sheetViews>
  <sheetFormatPr defaultRowHeight="12.75" x14ac:dyDescent="0.2"/>
  <cols>
    <col min="1" max="1" width="54.625" style="14" customWidth="1"/>
    <col min="2" max="2" width="11" style="14" customWidth="1"/>
    <col min="3" max="8" width="12" style="14" customWidth="1"/>
    <col min="9" max="16384" width="9" style="14"/>
  </cols>
  <sheetData>
    <row r="1" spans="1:8" ht="14.25" x14ac:dyDescent="0.2">
      <c r="A1" s="314" t="s">
        <v>20</v>
      </c>
      <c r="B1" s="662"/>
    </row>
    <row r="2" spans="1:8" ht="14.25" customHeight="1" x14ac:dyDescent="0.2"/>
    <row r="3" spans="1:8" ht="14.25" customHeight="1" x14ac:dyDescent="0.2">
      <c r="A3" s="17"/>
      <c r="B3" s="17"/>
      <c r="C3" s="17"/>
      <c r="D3" s="17"/>
      <c r="E3" s="17"/>
      <c r="F3" s="17"/>
      <c r="G3" s="17"/>
    </row>
    <row r="4" spans="1:8" ht="20.25" thickBot="1" x14ac:dyDescent="0.35">
      <c r="A4" s="48" t="s">
        <v>223</v>
      </c>
      <c r="B4" s="49"/>
    </row>
    <row r="5" spans="1:8" ht="13.5" thickTop="1" x14ac:dyDescent="0.2"/>
    <row r="6" spans="1:8" ht="19.5" customHeight="1" x14ac:dyDescent="0.2">
      <c r="A6" s="168" t="s">
        <v>224</v>
      </c>
      <c r="B6" s="215" t="s">
        <v>225</v>
      </c>
      <c r="C6" s="213" t="s">
        <v>23</v>
      </c>
      <c r="D6" s="213" t="s">
        <v>24</v>
      </c>
      <c r="E6" s="213" t="s">
        <v>25</v>
      </c>
      <c r="F6" s="213" t="s">
        <v>26</v>
      </c>
      <c r="G6" s="213" t="s">
        <v>27</v>
      </c>
      <c r="H6" s="213" t="s">
        <v>28</v>
      </c>
    </row>
    <row r="7" spans="1:8" ht="19.5" customHeight="1" x14ac:dyDescent="0.2">
      <c r="A7" s="695" t="s">
        <v>226</v>
      </c>
      <c r="B7" s="199" t="s">
        <v>227</v>
      </c>
      <c r="C7" s="173">
        <v>181</v>
      </c>
      <c r="D7" s="173">
        <v>216</v>
      </c>
      <c r="E7" s="173">
        <v>236.8</v>
      </c>
      <c r="F7" s="173">
        <v>240</v>
      </c>
      <c r="G7" s="173">
        <v>269</v>
      </c>
      <c r="H7" s="177">
        <v>495.4</v>
      </c>
    </row>
    <row r="8" spans="1:8" ht="19.5" customHeight="1" x14ac:dyDescent="0.2">
      <c r="A8" s="677"/>
      <c r="B8" s="199" t="s">
        <v>228</v>
      </c>
      <c r="C8" s="173">
        <v>176</v>
      </c>
      <c r="D8" s="173">
        <v>207</v>
      </c>
      <c r="E8" s="173">
        <v>228</v>
      </c>
      <c r="F8" s="173">
        <v>225</v>
      </c>
      <c r="G8" s="173">
        <v>286</v>
      </c>
      <c r="H8" s="177">
        <v>447</v>
      </c>
    </row>
    <row r="9" spans="1:8" ht="19.5" customHeight="1" x14ac:dyDescent="0.2">
      <c r="A9" s="689"/>
      <c r="B9" s="222" t="s">
        <v>229</v>
      </c>
      <c r="C9" s="203">
        <f>SUM(C7:C8)</f>
        <v>357</v>
      </c>
      <c r="D9" s="203">
        <f t="shared" ref="D9:H9" si="0">SUM(D7:D8)</f>
        <v>423</v>
      </c>
      <c r="E9" s="203">
        <f t="shared" si="0"/>
        <v>464.8</v>
      </c>
      <c r="F9" s="203">
        <f t="shared" si="0"/>
        <v>465</v>
      </c>
      <c r="G9" s="203">
        <f t="shared" si="0"/>
        <v>555</v>
      </c>
      <c r="H9" s="203">
        <f t="shared" si="0"/>
        <v>942.4</v>
      </c>
    </row>
    <row r="10" spans="1:8" ht="19.5" customHeight="1" x14ac:dyDescent="0.2">
      <c r="A10" s="696" t="s">
        <v>230</v>
      </c>
      <c r="B10" s="199" t="s">
        <v>227</v>
      </c>
      <c r="C10" s="177">
        <v>14</v>
      </c>
      <c r="D10" s="177">
        <v>27</v>
      </c>
      <c r="E10" s="177">
        <v>15</v>
      </c>
      <c r="F10" s="177">
        <v>15</v>
      </c>
      <c r="G10" s="177">
        <v>18</v>
      </c>
      <c r="H10" s="313">
        <v>28</v>
      </c>
    </row>
    <row r="11" spans="1:8" ht="19.5" customHeight="1" x14ac:dyDescent="0.2">
      <c r="A11" s="697"/>
      <c r="B11" s="199" t="s">
        <v>228</v>
      </c>
      <c r="C11" s="173">
        <v>13</v>
      </c>
      <c r="D11" s="173">
        <v>11</v>
      </c>
      <c r="E11" s="173">
        <v>12</v>
      </c>
      <c r="F11" s="173">
        <v>13</v>
      </c>
      <c r="G11" s="173">
        <v>14</v>
      </c>
      <c r="H11" s="177">
        <v>14</v>
      </c>
    </row>
    <row r="12" spans="1:8" ht="19.5" customHeight="1" x14ac:dyDescent="0.2">
      <c r="A12" s="698"/>
      <c r="B12" s="222" t="s">
        <v>229</v>
      </c>
      <c r="C12" s="203">
        <f>SUM(C10:C11)</f>
        <v>27</v>
      </c>
      <c r="D12" s="203">
        <f t="shared" ref="D12" si="1">SUM(D10:D11)</f>
        <v>38</v>
      </c>
      <c r="E12" s="203">
        <f t="shared" ref="E12" si="2">SUM(E10:E11)</f>
        <v>27</v>
      </c>
      <c r="F12" s="203">
        <f t="shared" ref="F12" si="3">SUM(F10:F11)</f>
        <v>28</v>
      </c>
      <c r="G12" s="203">
        <f t="shared" ref="G12" si="4">SUM(G10:G11)</f>
        <v>32</v>
      </c>
      <c r="H12" s="203">
        <f t="shared" ref="H12" si="5">SUM(H10:H11)</f>
        <v>42</v>
      </c>
    </row>
    <row r="13" spans="1:8" ht="19.5" customHeight="1" x14ac:dyDescent="0.2">
      <c r="A13" s="688" t="s">
        <v>231</v>
      </c>
      <c r="B13" s="199" t="s">
        <v>227</v>
      </c>
      <c r="C13" s="177">
        <v>26.8</v>
      </c>
      <c r="D13" s="177">
        <v>31.3</v>
      </c>
      <c r="E13" s="177">
        <v>27.3</v>
      </c>
      <c r="F13" s="177">
        <v>26.3</v>
      </c>
      <c r="G13" s="177">
        <v>29.3</v>
      </c>
      <c r="H13" s="177">
        <v>49.6</v>
      </c>
    </row>
    <row r="14" spans="1:8" ht="19.5" customHeight="1" x14ac:dyDescent="0.2">
      <c r="A14" s="677"/>
      <c r="B14" s="199" t="s">
        <v>228</v>
      </c>
      <c r="C14" s="173">
        <v>0</v>
      </c>
      <c r="D14" s="173">
        <v>0</v>
      </c>
      <c r="E14" s="173">
        <v>0.8</v>
      </c>
      <c r="F14" s="173">
        <v>0.9</v>
      </c>
      <c r="G14" s="173">
        <v>0.9</v>
      </c>
      <c r="H14" s="177">
        <v>2.2999999999999998</v>
      </c>
    </row>
    <row r="15" spans="1:8" ht="19.5" customHeight="1" x14ac:dyDescent="0.2">
      <c r="A15" s="689"/>
      <c r="B15" s="222" t="s">
        <v>229</v>
      </c>
      <c r="C15" s="203">
        <f>SUM(C13:C14)</f>
        <v>26.8</v>
      </c>
      <c r="D15" s="203">
        <f t="shared" ref="D15" si="6">SUM(D13:D14)</f>
        <v>31.3</v>
      </c>
      <c r="E15" s="203">
        <f t="shared" ref="E15" si="7">SUM(E13:E14)</f>
        <v>28.1</v>
      </c>
      <c r="F15" s="203">
        <f t="shared" ref="F15" si="8">SUM(F13:F14)</f>
        <v>27.2</v>
      </c>
      <c r="G15" s="203">
        <f t="shared" ref="G15" si="9">SUM(G13:G14)</f>
        <v>30.2</v>
      </c>
      <c r="H15" s="203">
        <f t="shared" ref="H15" si="10">SUM(H13:H14)</f>
        <v>51.9</v>
      </c>
    </row>
    <row r="16" spans="1:8" ht="19.5" customHeight="1" x14ac:dyDescent="0.2">
      <c r="A16" s="688" t="s">
        <v>232</v>
      </c>
      <c r="B16" s="199" t="s">
        <v>227</v>
      </c>
      <c r="C16" s="177">
        <v>2</v>
      </c>
      <c r="D16" s="177">
        <v>4.8</v>
      </c>
      <c r="E16" s="177">
        <v>2.4</v>
      </c>
      <c r="F16" s="177">
        <v>2.8</v>
      </c>
      <c r="G16" s="177">
        <v>1.4</v>
      </c>
      <c r="H16" s="177">
        <v>4.5</v>
      </c>
    </row>
    <row r="17" spans="1:8" ht="19.5" customHeight="1" x14ac:dyDescent="0.2">
      <c r="A17" s="677"/>
      <c r="B17" s="199" t="s">
        <v>228</v>
      </c>
      <c r="C17" s="173">
        <v>0</v>
      </c>
      <c r="D17" s="173">
        <v>0</v>
      </c>
      <c r="E17" s="173">
        <v>1.4</v>
      </c>
      <c r="F17" s="173">
        <v>0</v>
      </c>
      <c r="G17" s="173">
        <v>0</v>
      </c>
      <c r="H17" s="177">
        <v>1.2</v>
      </c>
    </row>
    <row r="18" spans="1:8" ht="19.5" customHeight="1" x14ac:dyDescent="0.2">
      <c r="A18" s="689"/>
      <c r="B18" s="222" t="s">
        <v>229</v>
      </c>
      <c r="C18" s="203">
        <f>SUM(C16:C17)</f>
        <v>2</v>
      </c>
      <c r="D18" s="203">
        <f t="shared" ref="D18" si="11">SUM(D16:D17)</f>
        <v>4.8</v>
      </c>
      <c r="E18" s="203">
        <f t="shared" ref="E18" si="12">SUM(E16:E17)</f>
        <v>3.8</v>
      </c>
      <c r="F18" s="203">
        <f t="shared" ref="F18" si="13">SUM(F16:F17)</f>
        <v>2.8</v>
      </c>
      <c r="G18" s="203">
        <f t="shared" ref="G18" si="14">SUM(G16:G17)</f>
        <v>1.4</v>
      </c>
      <c r="H18" s="203">
        <f t="shared" ref="H18" si="15">SUM(H16:H17)</f>
        <v>5.7</v>
      </c>
    </row>
    <row r="19" spans="1:8" ht="19.5" customHeight="1" x14ac:dyDescent="0.2">
      <c r="A19" s="688" t="s">
        <v>233</v>
      </c>
      <c r="B19" s="199" t="s">
        <v>227</v>
      </c>
      <c r="C19" s="177" t="s">
        <v>234</v>
      </c>
      <c r="D19" s="177" t="s">
        <v>234</v>
      </c>
      <c r="E19" s="177" t="s">
        <v>234</v>
      </c>
      <c r="F19" s="177" t="s">
        <v>234</v>
      </c>
      <c r="G19" s="177" t="s">
        <v>234</v>
      </c>
      <c r="H19" s="177" t="s">
        <v>234</v>
      </c>
    </row>
    <row r="20" spans="1:8" ht="19.5" customHeight="1" x14ac:dyDescent="0.2">
      <c r="A20" s="677"/>
      <c r="B20" s="199" t="s">
        <v>228</v>
      </c>
      <c r="C20" s="173" t="s">
        <v>234</v>
      </c>
      <c r="D20" s="173" t="s">
        <v>234</v>
      </c>
      <c r="E20" s="173" t="s">
        <v>234</v>
      </c>
      <c r="F20" s="177" t="s">
        <v>234</v>
      </c>
      <c r="G20" s="177" t="s">
        <v>234</v>
      </c>
      <c r="H20" s="177" t="s">
        <v>234</v>
      </c>
    </row>
    <row r="21" spans="1:8" ht="19.5" customHeight="1" x14ac:dyDescent="0.2">
      <c r="A21" s="689"/>
      <c r="B21" s="222" t="s">
        <v>229</v>
      </c>
      <c r="C21" s="203">
        <f>SUM(C19:C20)</f>
        <v>0</v>
      </c>
      <c r="D21" s="203">
        <f t="shared" ref="D21" si="16">SUM(D19:D20)</f>
        <v>0</v>
      </c>
      <c r="E21" s="203">
        <f t="shared" ref="E21" si="17">SUM(E19:E20)</f>
        <v>0</v>
      </c>
      <c r="F21" s="203">
        <f t="shared" ref="F21" si="18">SUM(F19:F20)</f>
        <v>0</v>
      </c>
      <c r="G21" s="203">
        <f t="shared" ref="G21" si="19">SUM(G19:G20)</f>
        <v>0</v>
      </c>
      <c r="H21" s="203">
        <f t="shared" ref="H21" si="20">SUM(H19:H20)</f>
        <v>0</v>
      </c>
    </row>
    <row r="22" spans="1:8" ht="19.5" customHeight="1" x14ac:dyDescent="0.2">
      <c r="A22" s="688" t="s">
        <v>235</v>
      </c>
      <c r="B22" s="199" t="s">
        <v>227</v>
      </c>
      <c r="C22" s="177">
        <v>8.4</v>
      </c>
      <c r="D22" s="177">
        <v>12.2</v>
      </c>
      <c r="E22" s="177">
        <v>1</v>
      </c>
      <c r="F22" s="177">
        <v>0</v>
      </c>
      <c r="G22" s="177">
        <v>0</v>
      </c>
      <c r="H22" s="177">
        <v>0</v>
      </c>
    </row>
    <row r="23" spans="1:8" ht="19.5" customHeight="1" x14ac:dyDescent="0.2">
      <c r="A23" s="677"/>
      <c r="B23" s="199" t="s">
        <v>228</v>
      </c>
      <c r="C23" s="173">
        <v>5.8</v>
      </c>
      <c r="D23" s="173">
        <v>7.6</v>
      </c>
      <c r="E23" s="173">
        <v>1.8</v>
      </c>
      <c r="F23" s="173">
        <v>0</v>
      </c>
      <c r="G23" s="173">
        <v>0.8</v>
      </c>
      <c r="H23" s="177">
        <v>0</v>
      </c>
    </row>
    <row r="24" spans="1:8" ht="19.5" customHeight="1" x14ac:dyDescent="0.2">
      <c r="A24" s="689"/>
      <c r="B24" s="222" t="s">
        <v>229</v>
      </c>
      <c r="C24" s="203">
        <f>SUM(C22:C23)</f>
        <v>14.2</v>
      </c>
      <c r="D24" s="203">
        <f t="shared" ref="D24" si="21">SUM(D22:D23)</f>
        <v>19.799999999999997</v>
      </c>
      <c r="E24" s="203">
        <f t="shared" ref="E24" si="22">SUM(E22:E23)</f>
        <v>2.8</v>
      </c>
      <c r="F24" s="203">
        <f t="shared" ref="F24" si="23">SUM(F22:F23)</f>
        <v>0</v>
      </c>
      <c r="G24" s="203">
        <f t="shared" ref="G24" si="24">SUM(G22:G23)</f>
        <v>0.8</v>
      </c>
      <c r="H24" s="203">
        <f t="shared" ref="H24" si="25">SUM(H22:H23)</f>
        <v>0</v>
      </c>
    </row>
    <row r="25" spans="1:8" ht="19.5" customHeight="1" x14ac:dyDescent="0.2">
      <c r="A25" s="690" t="s">
        <v>236</v>
      </c>
      <c r="B25" s="199" t="s">
        <v>227</v>
      </c>
      <c r="C25" s="177">
        <v>232.2</v>
      </c>
      <c r="D25" s="177">
        <v>291.3</v>
      </c>
      <c r="E25" s="177">
        <v>282.5</v>
      </c>
      <c r="F25" s="177">
        <v>284.10000000000002</v>
      </c>
      <c r="G25" s="177">
        <v>317.7</v>
      </c>
      <c r="H25" s="177">
        <v>577.5</v>
      </c>
    </row>
    <row r="26" spans="1:8" ht="19.5" customHeight="1" x14ac:dyDescent="0.2">
      <c r="A26" s="691"/>
      <c r="B26" s="199" t="s">
        <v>228</v>
      </c>
      <c r="C26" s="173">
        <v>194.8</v>
      </c>
      <c r="D26" s="173">
        <v>225.6</v>
      </c>
      <c r="E26" s="173">
        <v>244</v>
      </c>
      <c r="F26" s="173">
        <v>238.9</v>
      </c>
      <c r="G26" s="173">
        <v>301.7</v>
      </c>
      <c r="H26" s="177">
        <v>464.5</v>
      </c>
    </row>
    <row r="27" spans="1:8" ht="19.5" customHeight="1" x14ac:dyDescent="0.2">
      <c r="A27" s="692"/>
      <c r="B27" s="222" t="s">
        <v>229</v>
      </c>
      <c r="C27" s="203">
        <f>SUM(C25:C26)</f>
        <v>427</v>
      </c>
      <c r="D27" s="203">
        <f t="shared" ref="D27" si="26">SUM(D25:D26)</f>
        <v>516.9</v>
      </c>
      <c r="E27" s="203">
        <f t="shared" ref="E27" si="27">SUM(E25:E26)</f>
        <v>526.5</v>
      </c>
      <c r="F27" s="203">
        <f t="shared" ref="F27" si="28">SUM(F25:F26)</f>
        <v>523</v>
      </c>
      <c r="G27" s="203">
        <f t="shared" ref="G27" si="29">SUM(G25:G26)</f>
        <v>619.4</v>
      </c>
      <c r="H27" s="203">
        <f t="shared" ref="H27" si="30">SUM(H25:H26)</f>
        <v>1042</v>
      </c>
    </row>
    <row r="28" spans="1:8" ht="19.5" customHeight="1" x14ac:dyDescent="0.2">
      <c r="A28" s="99" t="s">
        <v>237</v>
      </c>
      <c r="B28" s="99" t="s">
        <v>229</v>
      </c>
      <c r="C28" s="189">
        <v>49</v>
      </c>
      <c r="D28" s="189">
        <v>54.4</v>
      </c>
      <c r="E28" s="189">
        <v>49</v>
      </c>
      <c r="F28" s="189">
        <v>53.2</v>
      </c>
      <c r="G28" s="189">
        <v>95.9</v>
      </c>
      <c r="H28" s="189">
        <v>104.6</v>
      </c>
    </row>
    <row r="29" spans="1:8" x14ac:dyDescent="0.2">
      <c r="A29" s="642"/>
      <c r="B29" s="642"/>
      <c r="C29" s="642"/>
      <c r="D29" s="642"/>
      <c r="E29" s="642"/>
      <c r="F29" s="642"/>
    </row>
    <row r="31" spans="1:8" ht="19.5" customHeight="1" x14ac:dyDescent="0.2">
      <c r="A31" s="169" t="s">
        <v>238</v>
      </c>
      <c r="B31" s="236" t="s">
        <v>225</v>
      </c>
      <c r="C31" s="237" t="s">
        <v>23</v>
      </c>
      <c r="D31" s="237" t="s">
        <v>24</v>
      </c>
      <c r="E31" s="237" t="s">
        <v>25</v>
      </c>
      <c r="F31" s="237" t="s">
        <v>26</v>
      </c>
      <c r="G31" s="237" t="s">
        <v>27</v>
      </c>
      <c r="H31" s="237" t="s">
        <v>28</v>
      </c>
    </row>
    <row r="32" spans="1:8" ht="19.5" customHeight="1" x14ac:dyDescent="0.2">
      <c r="A32" s="235" t="s">
        <v>239</v>
      </c>
      <c r="B32" s="235"/>
      <c r="C32" s="176"/>
      <c r="D32" s="176"/>
      <c r="E32" s="176"/>
      <c r="F32" s="176"/>
      <c r="G32" s="176"/>
      <c r="H32" s="176"/>
    </row>
    <row r="33" spans="1:8" ht="19.5" customHeight="1" x14ac:dyDescent="0.2">
      <c r="A33" s="695" t="s">
        <v>240</v>
      </c>
      <c r="B33" s="171" t="s">
        <v>227</v>
      </c>
      <c r="C33" s="173">
        <v>42</v>
      </c>
      <c r="D33" s="173">
        <v>46</v>
      </c>
      <c r="E33" s="173">
        <v>46</v>
      </c>
      <c r="F33" s="173">
        <v>45</v>
      </c>
      <c r="G33" s="173">
        <v>40</v>
      </c>
      <c r="H33" s="224">
        <v>43.4</v>
      </c>
    </row>
    <row r="34" spans="1:8" ht="19.5" customHeight="1" x14ac:dyDescent="0.2">
      <c r="A34" s="677"/>
      <c r="B34" s="171" t="s">
        <v>228</v>
      </c>
      <c r="C34" s="173">
        <v>38</v>
      </c>
      <c r="D34" s="173">
        <v>36</v>
      </c>
      <c r="E34" s="173">
        <v>39</v>
      </c>
      <c r="F34" s="173">
        <v>38</v>
      </c>
      <c r="G34" s="173">
        <v>37</v>
      </c>
      <c r="H34" s="177">
        <v>35.1</v>
      </c>
    </row>
    <row r="35" spans="1:8" ht="19.5" customHeight="1" x14ac:dyDescent="0.2">
      <c r="A35" s="689"/>
      <c r="B35" s="201" t="s">
        <v>229</v>
      </c>
      <c r="C35" s="203">
        <f>SUM(C33:C34)</f>
        <v>80</v>
      </c>
      <c r="D35" s="203">
        <f t="shared" ref="D35:H35" si="31">SUM(D33:D34)</f>
        <v>82</v>
      </c>
      <c r="E35" s="203">
        <f t="shared" si="31"/>
        <v>85</v>
      </c>
      <c r="F35" s="203">
        <f t="shared" si="31"/>
        <v>83</v>
      </c>
      <c r="G35" s="203">
        <f t="shared" si="31"/>
        <v>77</v>
      </c>
      <c r="H35" s="203">
        <f t="shared" si="31"/>
        <v>78.5</v>
      </c>
    </row>
    <row r="36" spans="1:8" ht="19.5" customHeight="1" x14ac:dyDescent="0.2">
      <c r="A36" s="688" t="s">
        <v>241</v>
      </c>
      <c r="B36" s="207" t="s">
        <v>227</v>
      </c>
      <c r="C36" s="177">
        <v>5</v>
      </c>
      <c r="D36" s="177">
        <v>4</v>
      </c>
      <c r="E36" s="177">
        <v>3</v>
      </c>
      <c r="F36" s="177">
        <v>3</v>
      </c>
      <c r="G36" s="177">
        <v>4</v>
      </c>
      <c r="H36" s="225">
        <v>3.7</v>
      </c>
    </row>
    <row r="37" spans="1:8" ht="19.5" customHeight="1" x14ac:dyDescent="0.2">
      <c r="A37" s="677"/>
      <c r="B37" s="207" t="s">
        <v>228</v>
      </c>
      <c r="C37" s="173">
        <v>4</v>
      </c>
      <c r="D37" s="173">
        <v>4</v>
      </c>
      <c r="E37" s="173">
        <v>3</v>
      </c>
      <c r="F37" s="173">
        <v>3</v>
      </c>
      <c r="G37" s="173">
        <v>3</v>
      </c>
      <c r="H37" s="177">
        <v>2.6</v>
      </c>
    </row>
    <row r="38" spans="1:8" ht="19.5" customHeight="1" x14ac:dyDescent="0.2">
      <c r="A38" s="689"/>
      <c r="B38" s="201" t="s">
        <v>229</v>
      </c>
      <c r="C38" s="203">
        <f>SUM(C36:C37)</f>
        <v>9</v>
      </c>
      <c r="D38" s="203">
        <f t="shared" ref="D38" si="32">SUM(D36:D37)</f>
        <v>8</v>
      </c>
      <c r="E38" s="203">
        <f t="shared" ref="E38" si="33">SUM(E36:E37)</f>
        <v>6</v>
      </c>
      <c r="F38" s="203">
        <f t="shared" ref="F38" si="34">SUM(F36:F37)</f>
        <v>6</v>
      </c>
      <c r="G38" s="203">
        <f t="shared" ref="G38" si="35">SUM(G36:G37)</f>
        <v>7</v>
      </c>
      <c r="H38" s="203">
        <f t="shared" ref="H38" si="36">SUM(H36:H37)</f>
        <v>6.3000000000000007</v>
      </c>
    </row>
    <row r="39" spans="1:8" ht="19.5" customHeight="1" x14ac:dyDescent="0.2">
      <c r="A39" s="688" t="s">
        <v>242</v>
      </c>
      <c r="B39" s="207" t="s">
        <v>227</v>
      </c>
      <c r="C39" s="177">
        <v>6</v>
      </c>
      <c r="D39" s="177">
        <v>5</v>
      </c>
      <c r="E39" s="177">
        <v>4</v>
      </c>
      <c r="F39" s="177">
        <v>5</v>
      </c>
      <c r="G39" s="177">
        <v>7</v>
      </c>
      <c r="H39" s="225">
        <v>4.4000000000000004</v>
      </c>
    </row>
    <row r="40" spans="1:8" ht="19.5" customHeight="1" x14ac:dyDescent="0.2">
      <c r="A40" s="677"/>
      <c r="B40" s="207" t="s">
        <v>228</v>
      </c>
      <c r="C40" s="173">
        <v>3</v>
      </c>
      <c r="D40" s="173">
        <v>3</v>
      </c>
      <c r="E40" s="173">
        <v>4</v>
      </c>
      <c r="F40" s="173">
        <v>5</v>
      </c>
      <c r="G40" s="173">
        <v>7</v>
      </c>
      <c r="H40" s="177">
        <v>4.7</v>
      </c>
    </row>
    <row r="41" spans="1:8" ht="19.5" customHeight="1" x14ac:dyDescent="0.2">
      <c r="A41" s="689"/>
      <c r="B41" s="201" t="s">
        <v>229</v>
      </c>
      <c r="C41" s="203">
        <f>SUM(C39:C40)</f>
        <v>9</v>
      </c>
      <c r="D41" s="203">
        <f t="shared" ref="D41" si="37">SUM(D39:D40)</f>
        <v>8</v>
      </c>
      <c r="E41" s="203">
        <f t="shared" ref="E41" si="38">SUM(E39:E40)</f>
        <v>8</v>
      </c>
      <c r="F41" s="203">
        <f t="shared" ref="F41" si="39">SUM(F39:F40)</f>
        <v>10</v>
      </c>
      <c r="G41" s="203">
        <f t="shared" ref="G41" si="40">SUM(G39:G40)</f>
        <v>14</v>
      </c>
      <c r="H41" s="203">
        <f t="shared" ref="H41" si="41">SUM(H39:H40)</f>
        <v>9.1000000000000014</v>
      </c>
    </row>
    <row r="42" spans="1:8" ht="19.5" customHeight="1" x14ac:dyDescent="0.2">
      <c r="A42" s="688" t="s">
        <v>243</v>
      </c>
      <c r="B42" s="207" t="s">
        <v>227</v>
      </c>
      <c r="C42" s="177">
        <v>1</v>
      </c>
      <c r="D42" s="177">
        <v>1</v>
      </c>
      <c r="E42" s="177">
        <v>1</v>
      </c>
      <c r="F42" s="177">
        <v>1</v>
      </c>
      <c r="G42" s="177">
        <v>1</v>
      </c>
      <c r="H42" s="225">
        <v>1.4</v>
      </c>
    </row>
    <row r="43" spans="1:8" ht="19.5" customHeight="1" x14ac:dyDescent="0.2">
      <c r="A43" s="677"/>
      <c r="B43" s="172" t="s">
        <v>228</v>
      </c>
      <c r="C43" s="173">
        <v>1</v>
      </c>
      <c r="D43" s="173">
        <v>1</v>
      </c>
      <c r="E43" s="173">
        <v>1</v>
      </c>
      <c r="F43" s="173">
        <v>1</v>
      </c>
      <c r="G43" s="173">
        <v>1</v>
      </c>
      <c r="H43" s="177">
        <v>0.8</v>
      </c>
    </row>
    <row r="44" spans="1:8" ht="19.5" customHeight="1" x14ac:dyDescent="0.2">
      <c r="A44" s="689"/>
      <c r="B44" s="200" t="s">
        <v>229</v>
      </c>
      <c r="C44" s="203">
        <f>SUM(C42:C43)</f>
        <v>2</v>
      </c>
      <c r="D44" s="203">
        <f t="shared" ref="D44" si="42">SUM(D42:D43)</f>
        <v>2</v>
      </c>
      <c r="E44" s="203">
        <f t="shared" ref="E44" si="43">SUM(E42:E43)</f>
        <v>2</v>
      </c>
      <c r="F44" s="203">
        <f t="shared" ref="F44" si="44">SUM(F42:F43)</f>
        <v>2</v>
      </c>
      <c r="G44" s="203">
        <f t="shared" ref="G44" si="45">SUM(G42:G43)</f>
        <v>2</v>
      </c>
      <c r="H44" s="189">
        <f t="shared" ref="H44" si="46">SUM(H42:H43)</f>
        <v>2.2000000000000002</v>
      </c>
    </row>
    <row r="45" spans="1:8" ht="19.5" customHeight="1" x14ac:dyDescent="0.2">
      <c r="A45" s="235" t="s">
        <v>244</v>
      </c>
      <c r="B45" s="235"/>
      <c r="C45" s="176"/>
      <c r="D45" s="176"/>
      <c r="E45" s="176"/>
      <c r="F45" s="176"/>
      <c r="G45" s="176"/>
      <c r="H45" s="176"/>
    </row>
    <row r="46" spans="1:8" ht="19.5" customHeight="1" x14ac:dyDescent="0.2">
      <c r="A46" s="688" t="s">
        <v>245</v>
      </c>
      <c r="B46" s="207" t="s">
        <v>227</v>
      </c>
      <c r="C46" s="177" t="s">
        <v>234</v>
      </c>
      <c r="D46" s="177" t="s">
        <v>234</v>
      </c>
      <c r="E46" s="177" t="s">
        <v>234</v>
      </c>
      <c r="F46" s="177" t="s">
        <v>234</v>
      </c>
      <c r="G46" s="239" t="s">
        <v>234</v>
      </c>
      <c r="H46" s="225">
        <v>2.2999999999999998</v>
      </c>
    </row>
    <row r="47" spans="1:8" ht="19.5" customHeight="1" x14ac:dyDescent="0.2">
      <c r="A47" s="677"/>
      <c r="B47" s="207" t="s">
        <v>228</v>
      </c>
      <c r="C47" s="177" t="s">
        <v>234</v>
      </c>
      <c r="D47" s="177" t="s">
        <v>234</v>
      </c>
      <c r="E47" s="177" t="s">
        <v>234</v>
      </c>
      <c r="F47" s="177" t="s">
        <v>234</v>
      </c>
      <c r="G47" s="177" t="s">
        <v>234</v>
      </c>
      <c r="H47" s="225">
        <v>1.2</v>
      </c>
    </row>
    <row r="48" spans="1:8" ht="19.5" customHeight="1" x14ac:dyDescent="0.2">
      <c r="A48" s="689"/>
      <c r="B48" s="206" t="s">
        <v>229</v>
      </c>
      <c r="C48" s="189" t="s">
        <v>234</v>
      </c>
      <c r="D48" s="189" t="s">
        <v>234</v>
      </c>
      <c r="E48" s="189" t="s">
        <v>234</v>
      </c>
      <c r="F48" s="189" t="s">
        <v>234</v>
      </c>
      <c r="G48" s="189" t="s">
        <v>234</v>
      </c>
      <c r="H48" s="238">
        <f t="shared" ref="H48" si="47">SUM(H46:H47)</f>
        <v>3.5</v>
      </c>
    </row>
    <row r="49" spans="1:8" ht="19.5" customHeight="1" x14ac:dyDescent="0.2">
      <c r="A49" s="688" t="s">
        <v>246</v>
      </c>
      <c r="B49" s="207" t="s">
        <v>227</v>
      </c>
      <c r="C49" s="177" t="s">
        <v>234</v>
      </c>
      <c r="D49" s="177" t="s">
        <v>234</v>
      </c>
      <c r="E49" s="177" t="s">
        <v>234</v>
      </c>
      <c r="F49" s="177" t="s">
        <v>234</v>
      </c>
      <c r="G49" s="177" t="s">
        <v>234</v>
      </c>
      <c r="H49" s="225">
        <v>0.3</v>
      </c>
    </row>
    <row r="50" spans="1:8" ht="19.5" customHeight="1" x14ac:dyDescent="0.2">
      <c r="A50" s="677"/>
      <c r="B50" s="172" t="s">
        <v>228</v>
      </c>
      <c r="C50" s="188" t="s">
        <v>234</v>
      </c>
      <c r="D50" s="188" t="s">
        <v>234</v>
      </c>
      <c r="E50" s="188" t="s">
        <v>234</v>
      </c>
      <c r="F50" s="188" t="s">
        <v>234</v>
      </c>
      <c r="G50" s="188" t="s">
        <v>234</v>
      </c>
      <c r="H50" s="226">
        <v>0.1</v>
      </c>
    </row>
    <row r="51" spans="1:8" ht="19.5" customHeight="1" x14ac:dyDescent="0.2">
      <c r="A51" s="699"/>
      <c r="B51" s="216" t="s">
        <v>229</v>
      </c>
      <c r="C51" s="214" t="s">
        <v>234</v>
      </c>
      <c r="D51" s="214" t="s">
        <v>234</v>
      </c>
      <c r="E51" s="214" t="s">
        <v>234</v>
      </c>
      <c r="F51" s="214" t="s">
        <v>234</v>
      </c>
      <c r="G51" s="214" t="s">
        <v>234</v>
      </c>
      <c r="H51" s="227">
        <f t="shared" ref="H51" si="48">SUM(H49:H50)</f>
        <v>0.4</v>
      </c>
    </row>
    <row r="52" spans="1:8" x14ac:dyDescent="0.2">
      <c r="A52" s="29"/>
      <c r="B52" s="29"/>
    </row>
    <row r="53" spans="1:8" x14ac:dyDescent="0.2">
      <c r="A53" s="693" t="s">
        <v>247</v>
      </c>
      <c r="B53" s="693"/>
      <c r="C53" s="693"/>
      <c r="D53" s="693"/>
      <c r="E53" s="693"/>
      <c r="F53" s="693"/>
      <c r="G53" s="693"/>
      <c r="H53" s="693"/>
    </row>
    <row r="54" spans="1:8" ht="70.5" customHeight="1" x14ac:dyDescent="0.2">
      <c r="A54" s="694" t="s">
        <v>248</v>
      </c>
      <c r="B54" s="694"/>
      <c r="C54" s="694"/>
      <c r="D54" s="694"/>
      <c r="E54" s="694"/>
      <c r="F54" s="694"/>
      <c r="G54" s="694"/>
      <c r="H54" s="694"/>
    </row>
    <row r="55" spans="1:8" x14ac:dyDescent="0.2">
      <c r="A55" s="29"/>
      <c r="B55" s="29"/>
    </row>
    <row r="56" spans="1:8" x14ac:dyDescent="0.2">
      <c r="A56" s="29"/>
      <c r="B56" s="29"/>
    </row>
    <row r="67" s="16" customFormat="1" ht="27.75" customHeight="1" x14ac:dyDescent="0.2"/>
    <row r="68" s="16" customFormat="1" ht="23.25" customHeight="1" x14ac:dyDescent="0.2"/>
    <row r="69" s="16" customFormat="1" ht="28.5" customHeight="1" x14ac:dyDescent="0.2"/>
    <row r="70" s="16" customFormat="1" ht="13.5" customHeight="1" x14ac:dyDescent="0.2"/>
    <row r="71" s="16" customFormat="1" ht="43.5" customHeight="1" x14ac:dyDescent="0.2"/>
    <row r="72" s="16" customFormat="1" ht="25.5" customHeight="1" x14ac:dyDescent="0.2"/>
  </sheetData>
  <sheetProtection algorithmName="SHA-512" hashValue="nD1QnLwdivtZgqJqwuBkzmU203GJCHa0eS92y4z3xxcc0eztJXakqwEf5x2C/WcCU++AaLuMeA0nGmWkteIsEA==" saltValue="lOrSItF1u/ANzKUWMZsVmQ==" spinCount="100000" sheet="1" objects="1" scenarios="1"/>
  <mergeCells count="15">
    <mergeCell ref="A22:A24"/>
    <mergeCell ref="A25:A27"/>
    <mergeCell ref="A53:H53"/>
    <mergeCell ref="A54:H54"/>
    <mergeCell ref="A7:A9"/>
    <mergeCell ref="A10:A12"/>
    <mergeCell ref="A13:A15"/>
    <mergeCell ref="A16:A18"/>
    <mergeCell ref="A19:A21"/>
    <mergeCell ref="A33:A35"/>
    <mergeCell ref="A36:A38"/>
    <mergeCell ref="A39:A41"/>
    <mergeCell ref="A42:A44"/>
    <mergeCell ref="A49:A51"/>
    <mergeCell ref="A46:A48"/>
  </mergeCells>
  <hyperlinks>
    <hyperlink ref="A1" location="Introduction!A1" display="&lt; Home" xr:uid="{ED2A9FF3-1FD7-45CF-AFBA-3A3F5E2FCF15}"/>
  </hyperlinks>
  <pageMargins left="0.70866141732283472" right="0.70866141732283472" top="0.74803149606299213" bottom="0.74803149606299213" header="0.31496062992125984" footer="0.31496062992125984"/>
  <pageSetup paperSize="9" scale="58" orientation="portrait" r:id="rId1"/>
  <headerFooter scaleWithDoc="0">
    <oddFooter>&amp;L&amp;9Dexus 2023 Sustainability Data Pack</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47030-97B8-4571-8B36-ED8D7B1FD2D6}">
  <sheetPr codeName="Sheet8">
    <tabColor theme="5" tint="0.79998168889431442"/>
    <pageSetUpPr fitToPage="1"/>
  </sheetPr>
  <dimension ref="A1:M165"/>
  <sheetViews>
    <sheetView showGridLines="0" zoomScaleNormal="100" workbookViewId="0"/>
  </sheetViews>
  <sheetFormatPr defaultRowHeight="12.75" x14ac:dyDescent="0.2"/>
  <cols>
    <col min="1" max="1" width="54.625" style="14" customWidth="1"/>
    <col min="2" max="2" width="11" style="14" customWidth="1"/>
    <col min="3" max="8" width="12" style="14" customWidth="1"/>
    <col min="9" max="13" width="8" style="14" customWidth="1"/>
    <col min="14" max="16384" width="9" style="14"/>
  </cols>
  <sheetData>
    <row r="1" spans="1:8" ht="14.25" x14ac:dyDescent="0.2">
      <c r="A1" s="314" t="s">
        <v>20</v>
      </c>
      <c r="B1" s="662"/>
    </row>
    <row r="2" spans="1:8" ht="14.25" customHeight="1" x14ac:dyDescent="0.2"/>
    <row r="3" spans="1:8" ht="14.25" customHeight="1" x14ac:dyDescent="0.2"/>
    <row r="4" spans="1:8" s="28" customFormat="1" ht="20.25" thickBot="1" x14ac:dyDescent="0.35">
      <c r="A4" s="48" t="s">
        <v>1432</v>
      </c>
    </row>
    <row r="5" spans="1:8" ht="13.5" thickTop="1" x14ac:dyDescent="0.2">
      <c r="A5" s="19"/>
    </row>
    <row r="6" spans="1:8" ht="15" x14ac:dyDescent="0.2">
      <c r="A6" s="210" t="s">
        <v>1433</v>
      </c>
    </row>
    <row r="8" spans="1:8" ht="19.5" customHeight="1" x14ac:dyDescent="0.2">
      <c r="A8" s="211" t="s">
        <v>249</v>
      </c>
      <c r="B8" s="211" t="s">
        <v>225</v>
      </c>
      <c r="C8" s="213" t="s">
        <v>23</v>
      </c>
      <c r="D8" s="213" t="s">
        <v>24</v>
      </c>
      <c r="E8" s="213" t="s">
        <v>25</v>
      </c>
      <c r="F8" s="213" t="s">
        <v>26</v>
      </c>
      <c r="G8" s="213" t="s">
        <v>27</v>
      </c>
      <c r="H8" s="213" t="s">
        <v>28</v>
      </c>
    </row>
    <row r="9" spans="1:8" ht="19.5" customHeight="1" x14ac:dyDescent="0.2">
      <c r="A9" s="695" t="s">
        <v>250</v>
      </c>
      <c r="B9" s="171" t="s">
        <v>227</v>
      </c>
      <c r="C9" s="173">
        <v>232.2</v>
      </c>
      <c r="D9" s="173">
        <v>291.3</v>
      </c>
      <c r="E9" s="173">
        <v>282.5</v>
      </c>
      <c r="F9" s="173">
        <v>284.10000000000002</v>
      </c>
      <c r="G9" s="173">
        <v>317.7</v>
      </c>
      <c r="H9" s="173">
        <v>577.5</v>
      </c>
    </row>
    <row r="10" spans="1:8" ht="19.5" customHeight="1" x14ac:dyDescent="0.2">
      <c r="A10" s="677"/>
      <c r="B10" s="207" t="s">
        <v>228</v>
      </c>
      <c r="C10" s="177">
        <v>194.8</v>
      </c>
      <c r="D10" s="177">
        <v>225.6</v>
      </c>
      <c r="E10" s="177">
        <v>244</v>
      </c>
      <c r="F10" s="177">
        <v>238.9</v>
      </c>
      <c r="G10" s="177">
        <v>301.7</v>
      </c>
      <c r="H10" s="177">
        <v>466.5</v>
      </c>
    </row>
    <row r="11" spans="1:8" ht="19.5" customHeight="1" x14ac:dyDescent="0.2">
      <c r="A11" s="699"/>
      <c r="B11" s="212" t="s">
        <v>229</v>
      </c>
      <c r="C11" s="214">
        <v>427</v>
      </c>
      <c r="D11" s="214">
        <v>516.9</v>
      </c>
      <c r="E11" s="214">
        <v>526.5</v>
      </c>
      <c r="F11" s="214">
        <v>523</v>
      </c>
      <c r="G11" s="214">
        <v>619.4</v>
      </c>
      <c r="H11" s="214">
        <v>1044</v>
      </c>
    </row>
    <row r="12" spans="1:8" ht="19.5" customHeight="1" x14ac:dyDescent="0.2">
      <c r="A12" s="695" t="s">
        <v>251</v>
      </c>
      <c r="B12" s="171" t="s">
        <v>227</v>
      </c>
      <c r="C12" s="173">
        <v>249</v>
      </c>
      <c r="D12" s="173">
        <v>310</v>
      </c>
      <c r="E12" s="173">
        <v>300</v>
      </c>
      <c r="F12" s="173">
        <v>307</v>
      </c>
      <c r="G12" s="173">
        <v>338</v>
      </c>
      <c r="H12" s="173">
        <v>607</v>
      </c>
    </row>
    <row r="13" spans="1:8" ht="19.5" customHeight="1" x14ac:dyDescent="0.2">
      <c r="A13" s="677"/>
      <c r="B13" s="207" t="s">
        <v>228</v>
      </c>
      <c r="C13" s="177">
        <v>199</v>
      </c>
      <c r="D13" s="177">
        <v>229</v>
      </c>
      <c r="E13" s="177">
        <v>252</v>
      </c>
      <c r="F13" s="177">
        <v>252</v>
      </c>
      <c r="G13" s="177">
        <v>309</v>
      </c>
      <c r="H13" s="177">
        <v>472</v>
      </c>
    </row>
    <row r="14" spans="1:8" ht="19.5" customHeight="1" x14ac:dyDescent="0.2">
      <c r="A14" s="699"/>
      <c r="B14" s="212" t="s">
        <v>229</v>
      </c>
      <c r="C14" s="214">
        <v>448</v>
      </c>
      <c r="D14" s="214">
        <v>539</v>
      </c>
      <c r="E14" s="214">
        <v>552</v>
      </c>
      <c r="F14" s="214">
        <v>559</v>
      </c>
      <c r="G14" s="214">
        <v>647</v>
      </c>
      <c r="H14" s="214">
        <v>1079</v>
      </c>
    </row>
    <row r="15" spans="1:8" ht="19.5" customHeight="1" x14ac:dyDescent="0.2">
      <c r="A15" s="215" t="s">
        <v>252</v>
      </c>
      <c r="B15" s="215" t="s">
        <v>225</v>
      </c>
      <c r="C15" s="213" t="s">
        <v>23</v>
      </c>
      <c r="D15" s="213" t="s">
        <v>24</v>
      </c>
      <c r="E15" s="213" t="s">
        <v>25</v>
      </c>
      <c r="F15" s="213" t="s">
        <v>26</v>
      </c>
      <c r="G15" s="213" t="s">
        <v>27</v>
      </c>
      <c r="H15" s="213" t="s">
        <v>28</v>
      </c>
    </row>
    <row r="16" spans="1:8" ht="19.5" customHeight="1" x14ac:dyDescent="0.2">
      <c r="A16" s="695" t="s">
        <v>253</v>
      </c>
      <c r="B16" s="171" t="s">
        <v>227</v>
      </c>
      <c r="C16" s="173">
        <v>39.299999999999997</v>
      </c>
      <c r="D16" s="173">
        <v>47.7</v>
      </c>
      <c r="E16" s="173" t="s">
        <v>254</v>
      </c>
      <c r="F16" s="173" t="s">
        <v>234</v>
      </c>
      <c r="G16" s="173" t="s">
        <v>234</v>
      </c>
      <c r="H16" s="173" t="s">
        <v>234</v>
      </c>
    </row>
    <row r="17" spans="1:8" ht="19.5" customHeight="1" x14ac:dyDescent="0.2">
      <c r="A17" s="677"/>
      <c r="B17" s="207" t="s">
        <v>228</v>
      </c>
      <c r="C17" s="177">
        <v>77.8</v>
      </c>
      <c r="D17" s="177">
        <v>83.8</v>
      </c>
      <c r="E17" s="177" t="s">
        <v>234</v>
      </c>
      <c r="F17" s="177" t="s">
        <v>234</v>
      </c>
      <c r="G17" s="177" t="s">
        <v>234</v>
      </c>
      <c r="H17" s="177" t="s">
        <v>234</v>
      </c>
    </row>
    <row r="18" spans="1:8" ht="19.5" customHeight="1" x14ac:dyDescent="0.2">
      <c r="A18" s="699"/>
      <c r="B18" s="216" t="s">
        <v>229</v>
      </c>
      <c r="C18" s="214">
        <v>117.1</v>
      </c>
      <c r="D18" s="214">
        <v>131.5</v>
      </c>
      <c r="E18" s="214" t="s">
        <v>234</v>
      </c>
      <c r="F18" s="214" t="s">
        <v>234</v>
      </c>
      <c r="G18" s="214" t="s">
        <v>234</v>
      </c>
      <c r="H18" s="214" t="s">
        <v>234</v>
      </c>
    </row>
    <row r="19" spans="1:8" ht="19.5" customHeight="1" x14ac:dyDescent="0.2">
      <c r="A19" s="695" t="s">
        <v>255</v>
      </c>
      <c r="B19" s="171" t="s">
        <v>227</v>
      </c>
      <c r="C19" s="173">
        <v>41</v>
      </c>
      <c r="D19" s="173">
        <v>50</v>
      </c>
      <c r="E19" s="173">
        <v>49</v>
      </c>
      <c r="F19" s="173">
        <v>52</v>
      </c>
      <c r="G19" s="173">
        <v>59</v>
      </c>
      <c r="H19" s="173">
        <v>75</v>
      </c>
    </row>
    <row r="20" spans="1:8" ht="19.5" customHeight="1" x14ac:dyDescent="0.2">
      <c r="A20" s="677"/>
      <c r="B20" s="207" t="s">
        <v>228</v>
      </c>
      <c r="C20" s="177">
        <v>78</v>
      </c>
      <c r="D20" s="177">
        <v>84</v>
      </c>
      <c r="E20" s="177">
        <v>89</v>
      </c>
      <c r="F20" s="177">
        <v>98</v>
      </c>
      <c r="G20" s="177">
        <v>105</v>
      </c>
      <c r="H20" s="177">
        <v>121</v>
      </c>
    </row>
    <row r="21" spans="1:8" ht="19.5" customHeight="1" x14ac:dyDescent="0.2">
      <c r="A21" s="699"/>
      <c r="B21" s="216" t="s">
        <v>229</v>
      </c>
      <c r="C21" s="214">
        <v>199</v>
      </c>
      <c r="D21" s="214">
        <v>134</v>
      </c>
      <c r="E21" s="214">
        <v>138</v>
      </c>
      <c r="F21" s="214">
        <v>150</v>
      </c>
      <c r="G21" s="214">
        <v>164</v>
      </c>
      <c r="H21" s="214">
        <v>196</v>
      </c>
    </row>
    <row r="22" spans="1:8" ht="19.5" customHeight="1" x14ac:dyDescent="0.2">
      <c r="A22" s="695" t="s">
        <v>256</v>
      </c>
      <c r="B22" s="171" t="s">
        <v>227</v>
      </c>
      <c r="C22" s="173" t="s">
        <v>234</v>
      </c>
      <c r="D22" s="173">
        <v>2</v>
      </c>
      <c r="E22" s="173">
        <v>2</v>
      </c>
      <c r="F22" s="173">
        <v>3</v>
      </c>
      <c r="G22" s="173">
        <v>3</v>
      </c>
      <c r="H22" s="173">
        <v>16</v>
      </c>
    </row>
    <row r="23" spans="1:8" ht="19.5" customHeight="1" x14ac:dyDescent="0.2">
      <c r="A23" s="677"/>
      <c r="B23" s="207" t="s">
        <v>228</v>
      </c>
      <c r="C23" s="177" t="s">
        <v>234</v>
      </c>
      <c r="D23" s="177">
        <v>6</v>
      </c>
      <c r="E23" s="177">
        <v>6</v>
      </c>
      <c r="F23" s="177">
        <v>7</v>
      </c>
      <c r="G23" s="177">
        <v>6</v>
      </c>
      <c r="H23" s="177">
        <v>43</v>
      </c>
    </row>
    <row r="24" spans="1:8" ht="19.5" customHeight="1" x14ac:dyDescent="0.2">
      <c r="A24" s="699"/>
      <c r="B24" s="216" t="s">
        <v>229</v>
      </c>
      <c r="C24" s="214" t="s">
        <v>234</v>
      </c>
      <c r="D24" s="214">
        <v>8</v>
      </c>
      <c r="E24" s="214">
        <v>8</v>
      </c>
      <c r="F24" s="214">
        <v>10</v>
      </c>
      <c r="G24" s="214">
        <v>9</v>
      </c>
      <c r="H24" s="214">
        <v>59</v>
      </c>
    </row>
    <row r="25" spans="1:8" ht="19.5" customHeight="1" x14ac:dyDescent="0.2">
      <c r="A25" s="695" t="s">
        <v>257</v>
      </c>
      <c r="B25" s="171" t="s">
        <v>227</v>
      </c>
      <c r="C25" s="173" t="s">
        <v>234</v>
      </c>
      <c r="D25" s="173">
        <v>157</v>
      </c>
      <c r="E25" s="173">
        <v>156</v>
      </c>
      <c r="F25" s="173">
        <v>160</v>
      </c>
      <c r="G25" s="173">
        <v>189</v>
      </c>
      <c r="H25" s="173">
        <v>162</v>
      </c>
    </row>
    <row r="26" spans="1:8" ht="19.5" customHeight="1" x14ac:dyDescent="0.2">
      <c r="A26" s="677"/>
      <c r="B26" s="207" t="s">
        <v>228</v>
      </c>
      <c r="C26" s="177" t="s">
        <v>234</v>
      </c>
      <c r="D26" s="177">
        <v>151</v>
      </c>
      <c r="E26" s="177">
        <v>177</v>
      </c>
      <c r="F26" s="177">
        <v>178</v>
      </c>
      <c r="G26" s="177">
        <v>227</v>
      </c>
      <c r="H26" s="177">
        <v>229</v>
      </c>
    </row>
    <row r="27" spans="1:8" ht="19.5" customHeight="1" x14ac:dyDescent="0.2">
      <c r="A27" s="699"/>
      <c r="B27" s="216" t="s">
        <v>229</v>
      </c>
      <c r="C27" s="174" t="s">
        <v>234</v>
      </c>
      <c r="D27" s="174">
        <v>308</v>
      </c>
      <c r="E27" s="174">
        <v>333</v>
      </c>
      <c r="F27" s="174">
        <v>338</v>
      </c>
      <c r="G27" s="174">
        <v>416</v>
      </c>
      <c r="H27" s="214">
        <v>391</v>
      </c>
    </row>
    <row r="29" spans="1:8" x14ac:dyDescent="0.2">
      <c r="A29" s="642"/>
      <c r="B29" s="642"/>
      <c r="C29" s="642"/>
      <c r="D29" s="642"/>
      <c r="E29" s="642"/>
      <c r="F29" s="642"/>
    </row>
    <row r="30" spans="1:8" ht="15" x14ac:dyDescent="0.2">
      <c r="A30" s="210" t="s">
        <v>1434</v>
      </c>
      <c r="C30" s="650"/>
      <c r="D30" s="650"/>
      <c r="E30" s="650"/>
      <c r="F30" s="650"/>
      <c r="G30" s="650"/>
      <c r="H30" s="650"/>
    </row>
    <row r="31" spans="1:8" x14ac:dyDescent="0.2">
      <c r="C31" s="650"/>
      <c r="D31" s="650"/>
      <c r="E31" s="650"/>
      <c r="F31" s="650"/>
      <c r="G31" s="650"/>
      <c r="H31" s="650"/>
    </row>
    <row r="32" spans="1:8" ht="19.5" customHeight="1" x14ac:dyDescent="0.2">
      <c r="A32" s="215" t="s">
        <v>258</v>
      </c>
      <c r="B32" s="215" t="s">
        <v>225</v>
      </c>
      <c r="C32" s="213" t="s">
        <v>23</v>
      </c>
      <c r="D32" s="213" t="s">
        <v>24</v>
      </c>
      <c r="E32" s="213" t="s">
        <v>25</v>
      </c>
      <c r="F32" s="213" t="s">
        <v>26</v>
      </c>
      <c r="G32" s="213" t="s">
        <v>27</v>
      </c>
      <c r="H32" s="213" t="s">
        <v>28</v>
      </c>
    </row>
    <row r="33" spans="1:8" ht="19.5" customHeight="1" x14ac:dyDescent="0.2">
      <c r="A33" s="695" t="s">
        <v>250</v>
      </c>
      <c r="B33" s="171" t="s">
        <v>227</v>
      </c>
      <c r="C33" s="655">
        <v>54</v>
      </c>
      <c r="D33" s="655">
        <v>56</v>
      </c>
      <c r="E33" s="655">
        <v>54</v>
      </c>
      <c r="F33" s="655">
        <v>54</v>
      </c>
      <c r="G33" s="655">
        <v>51</v>
      </c>
      <c r="H33" s="655">
        <v>55</v>
      </c>
    </row>
    <row r="34" spans="1:8" ht="19.5" customHeight="1" x14ac:dyDescent="0.2">
      <c r="A34" s="689"/>
      <c r="B34" s="172" t="s">
        <v>228</v>
      </c>
      <c r="C34" s="656">
        <v>46</v>
      </c>
      <c r="D34" s="656">
        <v>44</v>
      </c>
      <c r="E34" s="656">
        <v>46</v>
      </c>
      <c r="F34" s="656">
        <v>46</v>
      </c>
      <c r="G34" s="656">
        <v>49</v>
      </c>
      <c r="H34" s="657">
        <v>45</v>
      </c>
    </row>
    <row r="35" spans="1:8" ht="19.5" customHeight="1" x14ac:dyDescent="0.2">
      <c r="A35" s="695" t="s">
        <v>251</v>
      </c>
      <c r="B35" s="652" t="s">
        <v>227</v>
      </c>
      <c r="C35" s="653">
        <v>56</v>
      </c>
      <c r="D35" s="653">
        <v>58</v>
      </c>
      <c r="E35" s="653">
        <v>54</v>
      </c>
      <c r="F35" s="653">
        <v>55</v>
      </c>
      <c r="G35" s="653">
        <v>52</v>
      </c>
      <c r="H35" s="653">
        <v>56</v>
      </c>
    </row>
    <row r="36" spans="1:8" ht="19.5" customHeight="1" x14ac:dyDescent="0.2">
      <c r="A36" s="689"/>
      <c r="B36" s="207" t="s">
        <v>228</v>
      </c>
      <c r="C36" s="654">
        <v>44</v>
      </c>
      <c r="D36" s="313">
        <v>42</v>
      </c>
      <c r="E36" s="313">
        <v>46</v>
      </c>
      <c r="F36" s="313">
        <v>45</v>
      </c>
      <c r="G36" s="313">
        <v>48</v>
      </c>
      <c r="H36" s="313">
        <v>44</v>
      </c>
    </row>
    <row r="37" spans="1:8" ht="19.5" customHeight="1" x14ac:dyDescent="0.2">
      <c r="A37" s="215" t="s">
        <v>259</v>
      </c>
      <c r="B37" s="215" t="s">
        <v>225</v>
      </c>
      <c r="C37" s="213" t="s">
        <v>23</v>
      </c>
      <c r="D37" s="213" t="s">
        <v>24</v>
      </c>
      <c r="E37" s="213" t="s">
        <v>25</v>
      </c>
      <c r="F37" s="213" t="s">
        <v>26</v>
      </c>
      <c r="G37" s="213" t="s">
        <v>27</v>
      </c>
      <c r="H37" s="213" t="s">
        <v>28</v>
      </c>
    </row>
    <row r="38" spans="1:8" ht="19.5" customHeight="1" x14ac:dyDescent="0.2">
      <c r="A38" s="695" t="s">
        <v>253</v>
      </c>
      <c r="B38" s="171" t="s">
        <v>227</v>
      </c>
      <c r="C38" s="173">
        <v>34</v>
      </c>
      <c r="D38" s="173" t="s">
        <v>234</v>
      </c>
      <c r="E38" s="173" t="s">
        <v>234</v>
      </c>
      <c r="F38" s="173" t="s">
        <v>234</v>
      </c>
      <c r="G38" s="173" t="s">
        <v>234</v>
      </c>
      <c r="H38" s="173" t="s">
        <v>234</v>
      </c>
    </row>
    <row r="39" spans="1:8" ht="19.5" customHeight="1" x14ac:dyDescent="0.2">
      <c r="A39" s="689"/>
      <c r="B39" s="207" t="s">
        <v>228</v>
      </c>
      <c r="C39" s="173">
        <v>66</v>
      </c>
      <c r="D39" s="173">
        <v>64</v>
      </c>
      <c r="E39" s="173" t="s">
        <v>234</v>
      </c>
      <c r="F39" s="173" t="s">
        <v>234</v>
      </c>
      <c r="G39" s="173" t="s">
        <v>234</v>
      </c>
      <c r="H39" s="173" t="s">
        <v>234</v>
      </c>
    </row>
    <row r="40" spans="1:8" ht="19.5" customHeight="1" x14ac:dyDescent="0.2">
      <c r="A40" s="688" t="s">
        <v>255</v>
      </c>
      <c r="B40" s="171" t="s">
        <v>227</v>
      </c>
      <c r="C40" s="173">
        <v>36</v>
      </c>
      <c r="D40" s="173">
        <v>37</v>
      </c>
      <c r="E40" s="173">
        <v>36</v>
      </c>
      <c r="F40" s="173">
        <v>36</v>
      </c>
      <c r="G40" s="173">
        <v>36</v>
      </c>
      <c r="H40" s="240">
        <v>38.299999999999997</v>
      </c>
    </row>
    <row r="41" spans="1:8" ht="19.5" customHeight="1" x14ac:dyDescent="0.2">
      <c r="A41" s="689"/>
      <c r="B41" s="207" t="s">
        <v>228</v>
      </c>
      <c r="C41" s="173">
        <v>66</v>
      </c>
      <c r="D41" s="173">
        <v>63</v>
      </c>
      <c r="E41" s="173">
        <v>64</v>
      </c>
      <c r="F41" s="173">
        <v>77.8</v>
      </c>
      <c r="G41" s="173">
        <v>64</v>
      </c>
      <c r="H41" s="241">
        <v>61.7</v>
      </c>
    </row>
    <row r="42" spans="1:8" ht="19.5" customHeight="1" x14ac:dyDescent="0.2">
      <c r="A42" s="688" t="s">
        <v>256</v>
      </c>
      <c r="B42" s="171" t="s">
        <v>227</v>
      </c>
      <c r="C42" s="173" t="s">
        <v>234</v>
      </c>
      <c r="D42" s="173">
        <v>25</v>
      </c>
      <c r="E42" s="173">
        <v>25</v>
      </c>
      <c r="F42" s="173">
        <v>30</v>
      </c>
      <c r="G42" s="173">
        <v>33</v>
      </c>
      <c r="H42" s="240">
        <v>27.1</v>
      </c>
    </row>
    <row r="43" spans="1:8" ht="19.5" customHeight="1" x14ac:dyDescent="0.2">
      <c r="A43" s="689"/>
      <c r="B43" s="207" t="s">
        <v>228</v>
      </c>
      <c r="C43" s="173" t="s">
        <v>234</v>
      </c>
      <c r="D43" s="173">
        <v>75</v>
      </c>
      <c r="E43" s="173">
        <v>75</v>
      </c>
      <c r="F43" s="173">
        <v>70</v>
      </c>
      <c r="G43" s="173">
        <v>67</v>
      </c>
      <c r="H43" s="241">
        <v>72.900000000000006</v>
      </c>
    </row>
    <row r="44" spans="1:8" ht="19.5" customHeight="1" x14ac:dyDescent="0.2">
      <c r="A44" s="688" t="s">
        <v>260</v>
      </c>
      <c r="B44" s="171" t="s">
        <v>227</v>
      </c>
      <c r="C44" s="173" t="s">
        <v>234</v>
      </c>
      <c r="D44" s="173">
        <v>51</v>
      </c>
      <c r="E44" s="173">
        <v>47</v>
      </c>
      <c r="F44" s="173">
        <v>47</v>
      </c>
      <c r="G44" s="173">
        <v>45</v>
      </c>
      <c r="H44" s="240">
        <v>41.4</v>
      </c>
    </row>
    <row r="45" spans="1:8" ht="19.5" customHeight="1" x14ac:dyDescent="0.2">
      <c r="A45" s="689"/>
      <c r="B45" s="207" t="s">
        <v>228</v>
      </c>
      <c r="C45" s="173" t="s">
        <v>234</v>
      </c>
      <c r="D45" s="173">
        <v>49</v>
      </c>
      <c r="E45" s="173">
        <v>53</v>
      </c>
      <c r="F45" s="173">
        <v>53</v>
      </c>
      <c r="G45" s="173">
        <v>55</v>
      </c>
      <c r="H45" s="241">
        <v>58.6</v>
      </c>
    </row>
    <row r="46" spans="1:8" ht="19.5" customHeight="1" x14ac:dyDescent="0.2">
      <c r="A46" s="215" t="s">
        <v>261</v>
      </c>
      <c r="B46" s="215" t="s">
        <v>225</v>
      </c>
      <c r="C46" s="213" t="s">
        <v>23</v>
      </c>
      <c r="D46" s="213" t="s">
        <v>24</v>
      </c>
      <c r="E46" s="213" t="s">
        <v>25</v>
      </c>
      <c r="F46" s="213" t="s">
        <v>26</v>
      </c>
      <c r="G46" s="213" t="s">
        <v>27</v>
      </c>
      <c r="H46" s="213" t="s">
        <v>28</v>
      </c>
    </row>
    <row r="47" spans="1:8" ht="19.5" customHeight="1" x14ac:dyDescent="0.2">
      <c r="A47" s="695" t="s">
        <v>262</v>
      </c>
      <c r="B47" s="171" t="s">
        <v>227</v>
      </c>
      <c r="C47" s="173">
        <v>43</v>
      </c>
      <c r="D47" s="173">
        <v>43</v>
      </c>
      <c r="E47" s="173">
        <v>37.5</v>
      </c>
      <c r="F47" s="173">
        <v>42.9</v>
      </c>
      <c r="G47" s="173">
        <v>43</v>
      </c>
      <c r="H47" s="173">
        <v>71.400000000000006</v>
      </c>
    </row>
    <row r="48" spans="1:8" ht="19.5" customHeight="1" x14ac:dyDescent="0.2">
      <c r="A48" s="699"/>
      <c r="B48" s="208" t="s">
        <v>228</v>
      </c>
      <c r="C48" s="174">
        <v>57</v>
      </c>
      <c r="D48" s="174">
        <v>57</v>
      </c>
      <c r="E48" s="174">
        <v>62.5</v>
      </c>
      <c r="F48" s="174">
        <v>57.1</v>
      </c>
      <c r="G48" s="174">
        <v>57</v>
      </c>
      <c r="H48" s="174">
        <v>28.6</v>
      </c>
    </row>
    <row r="52" spans="1:13" s="16" customFormat="1" ht="51" customHeight="1" x14ac:dyDescent="0.2">
      <c r="A52" s="700" t="s">
        <v>263</v>
      </c>
      <c r="B52" s="700"/>
      <c r="C52" s="700"/>
      <c r="D52" s="700"/>
      <c r="E52" s="700"/>
      <c r="F52" s="700"/>
      <c r="G52" s="700"/>
      <c r="H52" s="700"/>
      <c r="I52" s="15"/>
      <c r="J52" s="15"/>
      <c r="K52" s="15"/>
      <c r="L52" s="15"/>
      <c r="M52" s="15"/>
    </row>
    <row r="53" spans="1:13" s="16" customFormat="1" ht="12.75" customHeight="1" x14ac:dyDescent="0.2">
      <c r="A53" s="700" t="s">
        <v>264</v>
      </c>
      <c r="B53" s="700"/>
      <c r="C53" s="700"/>
      <c r="D53" s="700"/>
      <c r="E53" s="700"/>
      <c r="F53" s="700"/>
      <c r="G53" s="700"/>
      <c r="H53" s="700"/>
      <c r="I53" s="15"/>
      <c r="J53" s="15"/>
      <c r="K53" s="15"/>
      <c r="L53" s="15"/>
      <c r="M53" s="15"/>
    </row>
    <row r="54" spans="1:13" x14ac:dyDescent="0.2">
      <c r="A54" s="17"/>
      <c r="B54" s="17"/>
      <c r="C54" s="17"/>
      <c r="D54" s="17"/>
      <c r="E54" s="17"/>
      <c r="F54" s="17"/>
      <c r="G54" s="17"/>
      <c r="H54" s="17"/>
      <c r="I54" s="17"/>
      <c r="J54" s="17"/>
      <c r="K54" s="17"/>
      <c r="L54" s="18"/>
      <c r="M54" s="18"/>
    </row>
    <row r="55" spans="1:13" x14ac:dyDescent="0.2">
      <c r="A55" s="94" t="s">
        <v>265</v>
      </c>
      <c r="B55" s="18"/>
      <c r="C55" s="18"/>
      <c r="D55" s="18"/>
      <c r="E55" s="18"/>
      <c r="F55" s="18"/>
      <c r="G55" s="18"/>
      <c r="H55" s="18"/>
      <c r="I55" s="18"/>
      <c r="J55" s="18"/>
      <c r="K55" s="18"/>
      <c r="L55" s="18"/>
      <c r="M55" s="18"/>
    </row>
    <row r="56" spans="1:13" ht="92.25" customHeight="1" x14ac:dyDescent="0.2">
      <c r="A56" s="700" t="s">
        <v>266</v>
      </c>
      <c r="B56" s="700"/>
      <c r="C56" s="700"/>
      <c r="D56" s="700"/>
      <c r="E56" s="700"/>
      <c r="F56" s="700"/>
      <c r="G56" s="700"/>
      <c r="H56" s="700"/>
      <c r="I56" s="15"/>
      <c r="J56" s="15"/>
      <c r="K56" s="15"/>
      <c r="L56" s="15"/>
      <c r="M56" s="15"/>
    </row>
    <row r="63" spans="1:13" ht="20.25" thickBot="1" x14ac:dyDescent="0.35">
      <c r="A63" s="48" t="s">
        <v>267</v>
      </c>
    </row>
    <row r="64" spans="1:13" ht="20.25" thickTop="1" x14ac:dyDescent="0.3">
      <c r="A64" s="49"/>
    </row>
    <row r="65" spans="1:5" ht="19.5" customHeight="1" x14ac:dyDescent="0.2">
      <c r="A65" s="170" t="s">
        <v>268</v>
      </c>
      <c r="B65" s="170" t="s">
        <v>225</v>
      </c>
      <c r="C65" s="180" t="s">
        <v>26</v>
      </c>
      <c r="D65" s="180" t="s">
        <v>27</v>
      </c>
      <c r="E65" s="180" t="s">
        <v>28</v>
      </c>
    </row>
    <row r="66" spans="1:5" ht="19.5" customHeight="1" x14ac:dyDescent="0.2">
      <c r="A66" s="101" t="s">
        <v>269</v>
      </c>
      <c r="B66" s="101"/>
      <c r="C66" s="178"/>
      <c r="D66" s="178"/>
      <c r="E66" s="178"/>
    </row>
    <row r="67" spans="1:5" ht="19.5" customHeight="1" x14ac:dyDescent="0.2">
      <c r="A67" s="95" t="s">
        <v>270</v>
      </c>
      <c r="B67" s="95" t="s">
        <v>229</v>
      </c>
      <c r="C67" s="173">
        <v>60.5</v>
      </c>
      <c r="D67" s="173">
        <v>56.9</v>
      </c>
      <c r="E67" s="173">
        <v>43.7</v>
      </c>
    </row>
    <row r="68" spans="1:5" ht="19.5" customHeight="1" x14ac:dyDescent="0.2">
      <c r="A68" s="97" t="s">
        <v>271</v>
      </c>
      <c r="B68" s="97" t="s">
        <v>229</v>
      </c>
      <c r="C68" s="177">
        <v>4.0999999999999996</v>
      </c>
      <c r="D68" s="177">
        <v>6.7</v>
      </c>
      <c r="E68" s="177">
        <v>7</v>
      </c>
    </row>
    <row r="69" spans="1:5" ht="19.5" customHeight="1" x14ac:dyDescent="0.2">
      <c r="A69" s="97" t="s">
        <v>272</v>
      </c>
      <c r="B69" s="97" t="s">
        <v>229</v>
      </c>
      <c r="C69" s="177">
        <v>3.1</v>
      </c>
      <c r="D69" s="177">
        <v>5.4</v>
      </c>
      <c r="E69" s="177">
        <v>7.2</v>
      </c>
    </row>
    <row r="70" spans="1:5" ht="19.5" customHeight="1" x14ac:dyDescent="0.2">
      <c r="A70" s="97" t="s">
        <v>273</v>
      </c>
      <c r="B70" s="97" t="s">
        <v>229</v>
      </c>
      <c r="C70" s="177">
        <v>3.1</v>
      </c>
      <c r="D70" s="177">
        <v>4</v>
      </c>
      <c r="E70" s="177">
        <v>5.3</v>
      </c>
    </row>
    <row r="71" spans="1:5" ht="19.5" customHeight="1" x14ac:dyDescent="0.2">
      <c r="A71" s="97" t="s">
        <v>274</v>
      </c>
      <c r="B71" s="97" t="s">
        <v>229</v>
      </c>
      <c r="C71" s="177">
        <v>3.8</v>
      </c>
      <c r="D71" s="177">
        <v>3.3</v>
      </c>
      <c r="E71" s="177">
        <v>3.6</v>
      </c>
    </row>
    <row r="72" spans="1:5" ht="19.5" customHeight="1" x14ac:dyDescent="0.2">
      <c r="A72" s="97" t="s">
        <v>275</v>
      </c>
      <c r="B72" s="97" t="s">
        <v>229</v>
      </c>
      <c r="C72" s="177">
        <v>2.2999999999999998</v>
      </c>
      <c r="D72" s="177">
        <v>2.2999999999999998</v>
      </c>
      <c r="E72" s="177">
        <v>4.7</v>
      </c>
    </row>
    <row r="73" spans="1:5" ht="19.5" customHeight="1" x14ac:dyDescent="0.2">
      <c r="A73" s="97" t="s">
        <v>276</v>
      </c>
      <c r="B73" s="97" t="s">
        <v>229</v>
      </c>
      <c r="C73" s="177">
        <v>2.2999999999999998</v>
      </c>
      <c r="D73" s="177">
        <v>1.9</v>
      </c>
      <c r="E73" s="177">
        <v>2.6</v>
      </c>
    </row>
    <row r="74" spans="1:5" ht="19.5" customHeight="1" x14ac:dyDescent="0.2">
      <c r="A74" s="97" t="s">
        <v>277</v>
      </c>
      <c r="B74" s="97" t="s">
        <v>229</v>
      </c>
      <c r="C74" s="177">
        <v>2</v>
      </c>
      <c r="D74" s="177">
        <v>1.7</v>
      </c>
      <c r="E74" s="177">
        <v>1.6</v>
      </c>
    </row>
    <row r="75" spans="1:5" ht="19.5" customHeight="1" x14ac:dyDescent="0.2">
      <c r="A75" s="97" t="s">
        <v>278</v>
      </c>
      <c r="B75" s="97" t="s">
        <v>229</v>
      </c>
      <c r="C75" s="177">
        <v>1</v>
      </c>
      <c r="D75" s="177">
        <v>1.7</v>
      </c>
      <c r="E75" s="177">
        <v>1.6</v>
      </c>
    </row>
    <row r="76" spans="1:5" ht="19.5" customHeight="1" x14ac:dyDescent="0.2">
      <c r="A76" s="97" t="s">
        <v>279</v>
      </c>
      <c r="B76" s="97" t="s">
        <v>229</v>
      </c>
      <c r="C76" s="177">
        <v>1.3</v>
      </c>
      <c r="D76" s="177">
        <v>1.5</v>
      </c>
      <c r="E76" s="177">
        <v>1.6</v>
      </c>
    </row>
    <row r="77" spans="1:5" ht="19.5" customHeight="1" x14ac:dyDescent="0.2">
      <c r="A77" s="97" t="s">
        <v>280</v>
      </c>
      <c r="B77" s="97" t="s">
        <v>229</v>
      </c>
      <c r="C77" s="177">
        <v>0.8</v>
      </c>
      <c r="D77" s="177">
        <v>1.5</v>
      </c>
      <c r="E77" s="177">
        <v>3.2</v>
      </c>
    </row>
    <row r="78" spans="1:5" ht="19.5" customHeight="1" x14ac:dyDescent="0.2">
      <c r="A78" s="97" t="s">
        <v>281</v>
      </c>
      <c r="B78" s="97" t="s">
        <v>229</v>
      </c>
      <c r="C78" s="177">
        <v>1</v>
      </c>
      <c r="D78" s="177">
        <v>1.1000000000000001</v>
      </c>
      <c r="E78" s="177">
        <v>1.2</v>
      </c>
    </row>
    <row r="79" spans="1:5" ht="19.5" customHeight="1" x14ac:dyDescent="0.2">
      <c r="A79" s="97" t="s">
        <v>282</v>
      </c>
      <c r="B79" s="97" t="s">
        <v>229</v>
      </c>
      <c r="C79" s="177">
        <v>1.8</v>
      </c>
      <c r="D79" s="177">
        <v>0.8</v>
      </c>
      <c r="E79" s="177">
        <v>1.4</v>
      </c>
    </row>
    <row r="80" spans="1:5" ht="19.5" customHeight="1" x14ac:dyDescent="0.2">
      <c r="A80" s="97" t="s">
        <v>283</v>
      </c>
      <c r="B80" s="97" t="s">
        <v>229</v>
      </c>
      <c r="C80" s="177">
        <v>2</v>
      </c>
      <c r="D80" s="177">
        <v>0.8</v>
      </c>
      <c r="E80" s="177">
        <v>1.4</v>
      </c>
    </row>
    <row r="81" spans="1:8" ht="19.5" customHeight="1" x14ac:dyDescent="0.2">
      <c r="A81" s="97" t="s">
        <v>284</v>
      </c>
      <c r="B81" s="97" t="s">
        <v>229</v>
      </c>
      <c r="C81" s="177">
        <v>0.3</v>
      </c>
      <c r="D81" s="177">
        <v>0.8</v>
      </c>
      <c r="E81" s="177">
        <v>0.3</v>
      </c>
    </row>
    <row r="82" spans="1:8" ht="19.5" customHeight="1" x14ac:dyDescent="0.2">
      <c r="A82" s="97" t="s">
        <v>285</v>
      </c>
      <c r="B82" s="97" t="s">
        <v>229</v>
      </c>
      <c r="C82" s="177">
        <v>0.8</v>
      </c>
      <c r="D82" s="177">
        <v>0.6</v>
      </c>
      <c r="E82" s="177">
        <v>1.4</v>
      </c>
    </row>
    <row r="83" spans="1:8" ht="19.5" customHeight="1" x14ac:dyDescent="0.2">
      <c r="A83" s="97" t="s">
        <v>286</v>
      </c>
      <c r="B83" s="97" t="s">
        <v>229</v>
      </c>
      <c r="C83" s="177">
        <v>0.5</v>
      </c>
      <c r="D83" s="177">
        <v>0.6</v>
      </c>
      <c r="E83" s="177">
        <v>0.4</v>
      </c>
    </row>
    <row r="84" spans="1:8" ht="19.5" customHeight="1" x14ac:dyDescent="0.2">
      <c r="A84" s="97" t="s">
        <v>287</v>
      </c>
      <c r="B84" s="97" t="s">
        <v>229</v>
      </c>
      <c r="C84" s="177">
        <v>0.3</v>
      </c>
      <c r="D84" s="177">
        <v>0.6</v>
      </c>
      <c r="E84" s="177">
        <v>1.1000000000000001</v>
      </c>
    </row>
    <row r="85" spans="1:8" ht="19.5" customHeight="1" x14ac:dyDescent="0.2">
      <c r="A85" s="97" t="s">
        <v>288</v>
      </c>
      <c r="B85" s="97" t="s">
        <v>229</v>
      </c>
      <c r="C85" s="177">
        <v>0.3</v>
      </c>
      <c r="D85" s="177">
        <v>0.6</v>
      </c>
      <c r="E85" s="177">
        <v>1.2</v>
      </c>
    </row>
    <row r="86" spans="1:8" ht="19.5" customHeight="1" x14ac:dyDescent="0.2">
      <c r="A86" s="97" t="s">
        <v>289</v>
      </c>
      <c r="B86" s="97" t="s">
        <v>229</v>
      </c>
      <c r="C86" s="177">
        <v>0</v>
      </c>
      <c r="D86" s="177">
        <v>0.2</v>
      </c>
      <c r="E86" s="177">
        <v>0.5</v>
      </c>
    </row>
    <row r="87" spans="1:8" ht="19.5" customHeight="1" x14ac:dyDescent="0.2">
      <c r="A87" s="97" t="s">
        <v>290</v>
      </c>
      <c r="B87" s="97" t="s">
        <v>229</v>
      </c>
      <c r="C87" s="177">
        <v>0.8</v>
      </c>
      <c r="D87" s="177">
        <v>0.2</v>
      </c>
      <c r="E87" s="177">
        <v>0.5</v>
      </c>
    </row>
    <row r="88" spans="1:8" ht="19.5" customHeight="1" x14ac:dyDescent="0.2">
      <c r="A88" s="97" t="s">
        <v>291</v>
      </c>
      <c r="B88" s="97" t="s">
        <v>229</v>
      </c>
      <c r="C88" s="177">
        <v>0.3</v>
      </c>
      <c r="D88" s="177" t="s">
        <v>234</v>
      </c>
      <c r="E88" s="177">
        <v>0.3</v>
      </c>
    </row>
    <row r="89" spans="1:8" ht="19.5" customHeight="1" x14ac:dyDescent="0.2">
      <c r="A89" s="97" t="s">
        <v>292</v>
      </c>
      <c r="B89" s="97" t="s">
        <v>229</v>
      </c>
      <c r="C89" s="177" t="s">
        <v>234</v>
      </c>
      <c r="D89" s="177" t="s">
        <v>234</v>
      </c>
      <c r="E89" s="177" t="s">
        <v>234</v>
      </c>
    </row>
    <row r="90" spans="1:8" ht="19.5" customHeight="1" x14ac:dyDescent="0.2">
      <c r="A90" s="98" t="s">
        <v>293</v>
      </c>
      <c r="B90" s="98" t="s">
        <v>229</v>
      </c>
      <c r="C90" s="174" t="s">
        <v>234</v>
      </c>
      <c r="D90" s="174" t="s">
        <v>234</v>
      </c>
      <c r="E90" s="174" t="s">
        <v>234</v>
      </c>
    </row>
    <row r="91" spans="1:8" x14ac:dyDescent="0.2">
      <c r="A91" s="15"/>
      <c r="B91" s="21"/>
      <c r="C91" s="21"/>
      <c r="D91" s="21"/>
    </row>
    <row r="92" spans="1:8" x14ac:dyDescent="0.2">
      <c r="A92" s="90" t="s">
        <v>294</v>
      </c>
    </row>
    <row r="93" spans="1:8" ht="48.75" customHeight="1" x14ac:dyDescent="0.2">
      <c r="A93" s="700" t="s">
        <v>295</v>
      </c>
      <c r="B93" s="700"/>
      <c r="C93" s="700"/>
      <c r="D93" s="700"/>
      <c r="E93" s="700"/>
      <c r="F93" s="700"/>
      <c r="G93" s="700"/>
      <c r="H93" s="700"/>
    </row>
    <row r="94" spans="1:8" x14ac:dyDescent="0.2">
      <c r="A94" s="19"/>
    </row>
    <row r="95" spans="1:8" ht="20.25" thickBot="1" x14ac:dyDescent="0.35">
      <c r="A95" s="48" t="s">
        <v>296</v>
      </c>
    </row>
    <row r="96" spans="1:8" ht="20.25" thickTop="1" x14ac:dyDescent="0.3">
      <c r="A96" s="49"/>
    </row>
    <row r="97" spans="1:5" ht="19.5" customHeight="1" x14ac:dyDescent="0.2">
      <c r="A97" s="88" t="s">
        <v>297</v>
      </c>
      <c r="B97" s="88" t="s">
        <v>225</v>
      </c>
      <c r="C97" s="184" t="s">
        <v>26</v>
      </c>
      <c r="D97" s="184" t="s">
        <v>27</v>
      </c>
      <c r="E97" s="184" t="s">
        <v>28</v>
      </c>
    </row>
    <row r="98" spans="1:5" ht="19.5" customHeight="1" x14ac:dyDescent="0.2">
      <c r="A98" s="92" t="s">
        <v>269</v>
      </c>
      <c r="B98" s="92"/>
      <c r="C98" s="217"/>
      <c r="D98" s="217"/>
      <c r="E98" s="217"/>
    </row>
    <row r="99" spans="1:5" ht="19.5" customHeight="1" x14ac:dyDescent="0.2">
      <c r="A99" s="89" t="s">
        <v>239</v>
      </c>
      <c r="B99" s="89" t="s">
        <v>229</v>
      </c>
      <c r="C99" s="185">
        <v>69.2</v>
      </c>
      <c r="D99" s="185">
        <v>68.2</v>
      </c>
      <c r="E99" s="185">
        <v>60.1</v>
      </c>
    </row>
    <row r="100" spans="1:5" ht="19.5" customHeight="1" x14ac:dyDescent="0.2">
      <c r="A100" s="87" t="s">
        <v>298</v>
      </c>
      <c r="B100" s="87" t="s">
        <v>229</v>
      </c>
      <c r="C100" s="186">
        <v>3.6</v>
      </c>
      <c r="D100" s="186">
        <v>4.4000000000000004</v>
      </c>
      <c r="E100" s="186">
        <v>4.4000000000000004</v>
      </c>
    </row>
    <row r="101" spans="1:5" ht="19.5" customHeight="1" x14ac:dyDescent="0.2">
      <c r="A101" s="87" t="s">
        <v>299</v>
      </c>
      <c r="B101" s="87" t="s">
        <v>229</v>
      </c>
      <c r="C101" s="186">
        <v>2.2999999999999998</v>
      </c>
      <c r="D101" s="186">
        <v>3.3</v>
      </c>
      <c r="E101" s="186">
        <v>6.2</v>
      </c>
    </row>
    <row r="102" spans="1:5" ht="19.5" customHeight="1" x14ac:dyDescent="0.2">
      <c r="A102" s="87" t="s">
        <v>244</v>
      </c>
      <c r="B102" s="87" t="s">
        <v>229</v>
      </c>
      <c r="C102" s="186">
        <v>3.1</v>
      </c>
      <c r="D102" s="186">
        <v>2.5</v>
      </c>
      <c r="E102" s="186">
        <v>4.9000000000000004</v>
      </c>
    </row>
    <row r="103" spans="1:5" ht="19.5" customHeight="1" x14ac:dyDescent="0.2">
      <c r="A103" s="87" t="s">
        <v>300</v>
      </c>
      <c r="B103" s="87" t="s">
        <v>229</v>
      </c>
      <c r="C103" s="186">
        <v>1</v>
      </c>
      <c r="D103" s="186">
        <v>2.5</v>
      </c>
      <c r="E103" s="186">
        <v>2.6</v>
      </c>
    </row>
    <row r="104" spans="1:5" ht="19.5" customHeight="1" x14ac:dyDescent="0.2">
      <c r="A104" s="87" t="s">
        <v>301</v>
      </c>
      <c r="B104" s="87" t="s">
        <v>229</v>
      </c>
      <c r="C104" s="186">
        <v>2.8</v>
      </c>
      <c r="D104" s="186">
        <v>2.1</v>
      </c>
      <c r="E104" s="186">
        <v>3</v>
      </c>
    </row>
    <row r="105" spans="1:5" ht="19.5" customHeight="1" x14ac:dyDescent="0.2">
      <c r="A105" s="87" t="s">
        <v>302</v>
      </c>
      <c r="B105" s="87" t="s">
        <v>229</v>
      </c>
      <c r="C105" s="186">
        <v>1.8</v>
      </c>
      <c r="D105" s="186">
        <v>1.3</v>
      </c>
      <c r="E105" s="186">
        <v>2.9</v>
      </c>
    </row>
    <row r="106" spans="1:5" ht="19.5" customHeight="1" x14ac:dyDescent="0.2">
      <c r="A106" s="87" t="s">
        <v>303</v>
      </c>
      <c r="B106" s="87" t="s">
        <v>229</v>
      </c>
      <c r="C106" s="186">
        <v>1.8</v>
      </c>
      <c r="D106" s="186">
        <v>1.3</v>
      </c>
      <c r="E106" s="186">
        <v>1.8</v>
      </c>
    </row>
    <row r="107" spans="1:5" ht="19.5" customHeight="1" x14ac:dyDescent="0.2">
      <c r="A107" s="87" t="s">
        <v>304</v>
      </c>
      <c r="B107" s="87" t="s">
        <v>229</v>
      </c>
      <c r="C107" s="186">
        <v>0.5</v>
      </c>
      <c r="D107" s="186">
        <v>0.8</v>
      </c>
      <c r="E107" s="186">
        <v>0.8</v>
      </c>
    </row>
    <row r="108" spans="1:5" ht="19.5" customHeight="1" x14ac:dyDescent="0.2">
      <c r="A108" s="87" t="s">
        <v>305</v>
      </c>
      <c r="B108" s="87" t="s">
        <v>229</v>
      </c>
      <c r="C108" s="186">
        <v>1.3</v>
      </c>
      <c r="D108" s="186">
        <v>0.8</v>
      </c>
      <c r="E108" s="186">
        <v>0.9</v>
      </c>
    </row>
    <row r="109" spans="1:5" ht="19.5" customHeight="1" x14ac:dyDescent="0.2">
      <c r="A109" s="87" t="s">
        <v>306</v>
      </c>
      <c r="B109" s="87" t="s">
        <v>229</v>
      </c>
      <c r="C109" s="186">
        <v>0.8</v>
      </c>
      <c r="D109" s="186">
        <v>0.4</v>
      </c>
      <c r="E109" s="186">
        <v>0.5</v>
      </c>
    </row>
    <row r="110" spans="1:5" ht="19.5" customHeight="1" x14ac:dyDescent="0.2">
      <c r="A110" s="87" t="s">
        <v>307</v>
      </c>
      <c r="B110" s="87" t="s">
        <v>229</v>
      </c>
      <c r="C110" s="186">
        <v>0.5</v>
      </c>
      <c r="D110" s="186">
        <v>0.4</v>
      </c>
      <c r="E110" s="186">
        <v>0.7</v>
      </c>
    </row>
    <row r="111" spans="1:5" ht="19.5" customHeight="1" x14ac:dyDescent="0.2">
      <c r="A111" s="87" t="s">
        <v>308</v>
      </c>
      <c r="B111" s="87" t="s">
        <v>229</v>
      </c>
      <c r="C111" s="186">
        <v>0.3</v>
      </c>
      <c r="D111" s="186">
        <v>0.4</v>
      </c>
      <c r="E111" s="186">
        <v>0.5</v>
      </c>
    </row>
    <row r="112" spans="1:5" ht="19.5" customHeight="1" x14ac:dyDescent="0.2">
      <c r="A112" s="87" t="s">
        <v>309</v>
      </c>
      <c r="B112" s="87" t="s">
        <v>229</v>
      </c>
      <c r="C112" s="186">
        <v>4.5999999999999996</v>
      </c>
      <c r="D112" s="186">
        <v>0.4</v>
      </c>
      <c r="E112" s="186">
        <v>3.7</v>
      </c>
    </row>
    <row r="113" spans="1:13" ht="19.5" customHeight="1" x14ac:dyDescent="0.2">
      <c r="A113" s="87" t="s">
        <v>310</v>
      </c>
      <c r="B113" s="87" t="s">
        <v>229</v>
      </c>
      <c r="C113" s="186" t="s">
        <v>234</v>
      </c>
      <c r="D113" s="186">
        <v>0.2</v>
      </c>
      <c r="E113" s="186">
        <v>0.1</v>
      </c>
    </row>
    <row r="114" spans="1:13" ht="19.5" customHeight="1" x14ac:dyDescent="0.2">
      <c r="A114" s="87" t="s">
        <v>311</v>
      </c>
      <c r="B114" s="87" t="s">
        <v>229</v>
      </c>
      <c r="C114" s="186" t="s">
        <v>234</v>
      </c>
      <c r="D114" s="186">
        <v>0.2</v>
      </c>
      <c r="E114" s="186">
        <v>0.4</v>
      </c>
    </row>
    <row r="115" spans="1:13" ht="19.5" customHeight="1" x14ac:dyDescent="0.2">
      <c r="A115" s="87" t="s">
        <v>312</v>
      </c>
      <c r="B115" s="87" t="s">
        <v>229</v>
      </c>
      <c r="C115" s="186">
        <v>0.8</v>
      </c>
      <c r="D115" s="186">
        <v>0.2</v>
      </c>
      <c r="E115" s="186">
        <v>0.8</v>
      </c>
    </row>
    <row r="116" spans="1:13" ht="19.5" customHeight="1" x14ac:dyDescent="0.2">
      <c r="A116" s="87" t="s">
        <v>313</v>
      </c>
      <c r="B116" s="87" t="s">
        <v>229</v>
      </c>
      <c r="C116" s="186">
        <v>0.5</v>
      </c>
      <c r="D116" s="186" t="s">
        <v>234</v>
      </c>
      <c r="E116" s="186">
        <v>0.3</v>
      </c>
    </row>
    <row r="117" spans="1:13" ht="19.5" customHeight="1" x14ac:dyDescent="0.2">
      <c r="A117" s="87" t="s">
        <v>314</v>
      </c>
      <c r="B117" s="87" t="s">
        <v>229</v>
      </c>
      <c r="C117" s="186">
        <v>0.3</v>
      </c>
      <c r="D117" s="186" t="s">
        <v>234</v>
      </c>
      <c r="E117" s="186">
        <v>0.1</v>
      </c>
    </row>
    <row r="118" spans="1:13" ht="19.5" customHeight="1" x14ac:dyDescent="0.2">
      <c r="A118" s="91" t="s">
        <v>315</v>
      </c>
      <c r="B118" s="91" t="s">
        <v>229</v>
      </c>
      <c r="C118" s="221" t="s">
        <v>234</v>
      </c>
      <c r="D118" s="221" t="s">
        <v>234</v>
      </c>
      <c r="E118" s="221">
        <v>0.1</v>
      </c>
    </row>
    <row r="119" spans="1:13" x14ac:dyDescent="0.2">
      <c r="A119" s="19"/>
    </row>
    <row r="120" spans="1:13" x14ac:dyDescent="0.2">
      <c r="A120" s="93" t="s">
        <v>294</v>
      </c>
      <c r="B120" s="20"/>
      <c r="C120" s="20"/>
      <c r="D120" s="20"/>
      <c r="E120" s="20"/>
      <c r="F120" s="20"/>
      <c r="G120" s="20"/>
      <c r="H120" s="20"/>
      <c r="I120" s="20"/>
      <c r="J120" s="20"/>
      <c r="K120" s="20"/>
    </row>
    <row r="121" spans="1:13" ht="45.75" customHeight="1" x14ac:dyDescent="0.2">
      <c r="A121" s="700" t="s">
        <v>316</v>
      </c>
      <c r="B121" s="700"/>
      <c r="C121" s="700"/>
      <c r="D121" s="700"/>
      <c r="E121" s="700"/>
      <c r="F121" s="700"/>
      <c r="G121" s="700"/>
      <c r="H121" s="700"/>
      <c r="I121" s="228"/>
      <c r="J121" s="228"/>
      <c r="K121" s="228"/>
      <c r="L121" s="228"/>
      <c r="M121" s="228"/>
    </row>
    <row r="122" spans="1:13" ht="19.5" customHeight="1" x14ac:dyDescent="0.2">
      <c r="A122" s="17"/>
      <c r="B122" s="17"/>
      <c r="C122" s="17"/>
      <c r="D122" s="17"/>
      <c r="E122" s="17"/>
      <c r="F122" s="17"/>
      <c r="G122" s="17"/>
      <c r="H122" s="17"/>
      <c r="I122" s="228"/>
      <c r="J122" s="228"/>
      <c r="K122" s="228"/>
      <c r="L122" s="228"/>
      <c r="M122" s="228"/>
    </row>
    <row r="123" spans="1:13" ht="19.5" customHeight="1" x14ac:dyDescent="0.2">
      <c r="A123" s="17"/>
      <c r="B123" s="17"/>
      <c r="C123" s="17"/>
      <c r="D123" s="17"/>
      <c r="E123" s="17"/>
      <c r="F123" s="17"/>
      <c r="G123" s="17"/>
      <c r="H123" s="17"/>
      <c r="I123" s="228"/>
      <c r="J123" s="228"/>
      <c r="K123" s="228"/>
      <c r="L123" s="228"/>
      <c r="M123" s="228"/>
    </row>
    <row r="124" spans="1:13" ht="19.5" customHeight="1" x14ac:dyDescent="0.2">
      <c r="A124" s="17"/>
      <c r="B124" s="17"/>
      <c r="C124" s="17"/>
      <c r="D124" s="17"/>
      <c r="E124" s="17"/>
      <c r="F124" s="17"/>
      <c r="G124" s="17"/>
      <c r="H124" s="17"/>
      <c r="I124" s="228"/>
      <c r="J124" s="228"/>
      <c r="K124" s="228"/>
      <c r="L124" s="228"/>
      <c r="M124" s="228"/>
    </row>
    <row r="125" spans="1:13" ht="19.5" customHeight="1" x14ac:dyDescent="0.2">
      <c r="A125" s="17"/>
      <c r="B125" s="17"/>
      <c r="C125" s="17"/>
      <c r="D125" s="17"/>
      <c r="E125" s="17"/>
      <c r="F125" s="17"/>
      <c r="G125" s="17"/>
      <c r="H125" s="17"/>
      <c r="I125" s="228"/>
      <c r="J125" s="228"/>
      <c r="K125" s="228"/>
      <c r="L125" s="228"/>
      <c r="M125" s="228"/>
    </row>
    <row r="126" spans="1:13" ht="19.5" customHeight="1" x14ac:dyDescent="0.2">
      <c r="A126" s="17"/>
      <c r="B126" s="17"/>
      <c r="C126" s="17"/>
      <c r="D126" s="17"/>
      <c r="E126" s="17"/>
      <c r="F126" s="17"/>
      <c r="G126" s="17"/>
      <c r="H126" s="17"/>
      <c r="I126" s="228"/>
      <c r="J126" s="228"/>
      <c r="K126" s="228"/>
      <c r="L126" s="228"/>
      <c r="M126" s="228"/>
    </row>
    <row r="127" spans="1:13" ht="19.5" customHeight="1" x14ac:dyDescent="0.2">
      <c r="A127" s="19"/>
    </row>
    <row r="128" spans="1:13" x14ac:dyDescent="0.2">
      <c r="A128" s="19"/>
    </row>
    <row r="129" spans="1:8" x14ac:dyDescent="0.2">
      <c r="A129" s="19"/>
    </row>
    <row r="130" spans="1:8" ht="20.25" thickBot="1" x14ac:dyDescent="0.35">
      <c r="A130" s="48" t="s">
        <v>317</v>
      </c>
    </row>
    <row r="131" spans="1:8" ht="20.25" thickTop="1" x14ac:dyDescent="0.3">
      <c r="A131" s="49"/>
    </row>
    <row r="132" spans="1:8" ht="19.5" customHeight="1" x14ac:dyDescent="0.2">
      <c r="A132" s="215" t="s">
        <v>318</v>
      </c>
      <c r="B132" s="215" t="s">
        <v>225</v>
      </c>
      <c r="C132" s="213" t="s">
        <v>23</v>
      </c>
      <c r="D132" s="213" t="s">
        <v>24</v>
      </c>
      <c r="E132" s="213" t="s">
        <v>25</v>
      </c>
      <c r="F132" s="213" t="s">
        <v>26</v>
      </c>
      <c r="G132" s="213" t="s">
        <v>27</v>
      </c>
      <c r="H132" s="213" t="s">
        <v>28</v>
      </c>
    </row>
    <row r="133" spans="1:8" ht="19.5" customHeight="1" x14ac:dyDescent="0.2">
      <c r="A133" s="695" t="s">
        <v>319</v>
      </c>
      <c r="B133" s="171" t="s">
        <v>227</v>
      </c>
      <c r="C133" s="173">
        <v>12</v>
      </c>
      <c r="D133" s="173">
        <v>15</v>
      </c>
      <c r="E133" s="173">
        <v>13</v>
      </c>
      <c r="F133" s="173">
        <v>13</v>
      </c>
      <c r="G133" s="173">
        <v>12</v>
      </c>
      <c r="H133" s="173">
        <v>10.3</v>
      </c>
    </row>
    <row r="134" spans="1:8" ht="19.5" customHeight="1" x14ac:dyDescent="0.2">
      <c r="A134" s="677"/>
      <c r="B134" s="171" t="s">
        <v>228</v>
      </c>
      <c r="C134" s="173">
        <v>7</v>
      </c>
      <c r="D134" s="173">
        <v>6</v>
      </c>
      <c r="E134" s="173">
        <v>8</v>
      </c>
      <c r="F134" s="173">
        <v>9</v>
      </c>
      <c r="G134" s="173">
        <v>10</v>
      </c>
      <c r="H134" s="173">
        <v>6.9</v>
      </c>
    </row>
    <row r="135" spans="1:8" ht="19.5" customHeight="1" x14ac:dyDescent="0.2">
      <c r="A135" s="689"/>
      <c r="B135" s="206" t="s">
        <v>229</v>
      </c>
      <c r="C135" s="189">
        <v>18</v>
      </c>
      <c r="D135" s="189">
        <v>21</v>
      </c>
      <c r="E135" s="189">
        <v>21</v>
      </c>
      <c r="F135" s="189">
        <v>22</v>
      </c>
      <c r="G135" s="189">
        <v>23</v>
      </c>
      <c r="H135" s="189">
        <v>17.200000000000003</v>
      </c>
    </row>
    <row r="136" spans="1:8" ht="19.5" customHeight="1" x14ac:dyDescent="0.2">
      <c r="A136" s="688" t="s">
        <v>320</v>
      </c>
      <c r="B136" s="171" t="s">
        <v>227</v>
      </c>
      <c r="C136" s="177">
        <v>36</v>
      </c>
      <c r="D136" s="177">
        <v>37</v>
      </c>
      <c r="E136" s="177">
        <v>36</v>
      </c>
      <c r="F136" s="177">
        <v>36</v>
      </c>
      <c r="G136" s="177">
        <v>34</v>
      </c>
      <c r="H136" s="173">
        <v>36.9</v>
      </c>
    </row>
    <row r="137" spans="1:8" ht="19.5" customHeight="1" x14ac:dyDescent="0.2">
      <c r="A137" s="677"/>
      <c r="B137" s="171" t="s">
        <v>228</v>
      </c>
      <c r="C137" s="173">
        <v>31</v>
      </c>
      <c r="D137" s="173">
        <v>30</v>
      </c>
      <c r="E137" s="173">
        <v>31</v>
      </c>
      <c r="F137" s="173">
        <v>28</v>
      </c>
      <c r="G137" s="173">
        <v>29</v>
      </c>
      <c r="H137" s="173">
        <v>28.4</v>
      </c>
    </row>
    <row r="138" spans="1:8" ht="19.5" customHeight="1" x14ac:dyDescent="0.2">
      <c r="A138" s="689"/>
      <c r="B138" s="206" t="s">
        <v>229</v>
      </c>
      <c r="C138" s="189">
        <v>68</v>
      </c>
      <c r="D138" s="189">
        <v>66</v>
      </c>
      <c r="E138" s="189">
        <v>66</v>
      </c>
      <c r="F138" s="189">
        <v>64</v>
      </c>
      <c r="G138" s="189">
        <v>63</v>
      </c>
      <c r="H138" s="189">
        <v>65.25</v>
      </c>
    </row>
    <row r="139" spans="1:8" ht="19.5" customHeight="1" x14ac:dyDescent="0.2">
      <c r="A139" s="688" t="s">
        <v>321</v>
      </c>
      <c r="B139" s="207" t="s">
        <v>227</v>
      </c>
      <c r="C139" s="177">
        <v>6</v>
      </c>
      <c r="D139" s="177">
        <v>6</v>
      </c>
      <c r="E139" s="177">
        <v>6</v>
      </c>
      <c r="F139" s="177">
        <v>6</v>
      </c>
      <c r="G139" s="177">
        <v>6</v>
      </c>
      <c r="H139" s="173">
        <v>8.1999999999999993</v>
      </c>
    </row>
    <row r="140" spans="1:8" ht="19.5" customHeight="1" x14ac:dyDescent="0.2">
      <c r="A140" s="677"/>
      <c r="B140" s="172" t="s">
        <v>228</v>
      </c>
      <c r="C140" s="188">
        <v>8</v>
      </c>
      <c r="D140" s="188">
        <v>7</v>
      </c>
      <c r="E140" s="188">
        <v>7</v>
      </c>
      <c r="F140" s="188">
        <v>8</v>
      </c>
      <c r="G140" s="188">
        <v>9</v>
      </c>
      <c r="H140" s="173">
        <v>9.4</v>
      </c>
    </row>
    <row r="141" spans="1:8" ht="19.5" customHeight="1" x14ac:dyDescent="0.2">
      <c r="A141" s="699"/>
      <c r="B141" s="216" t="s">
        <v>229</v>
      </c>
      <c r="C141" s="214">
        <v>14</v>
      </c>
      <c r="D141" s="214">
        <v>13</v>
      </c>
      <c r="E141" s="214">
        <v>13</v>
      </c>
      <c r="F141" s="214">
        <v>14</v>
      </c>
      <c r="G141" s="214">
        <v>15</v>
      </c>
      <c r="H141" s="214">
        <v>17.55</v>
      </c>
    </row>
    <row r="142" spans="1:8" x14ac:dyDescent="0.2">
      <c r="A142" s="19"/>
    </row>
    <row r="143" spans="1:8" x14ac:dyDescent="0.2">
      <c r="A143" s="19"/>
    </row>
    <row r="144" spans="1:8" x14ac:dyDescent="0.2">
      <c r="A144" s="19"/>
    </row>
    <row r="145" spans="1:8" ht="20.25" thickBot="1" x14ac:dyDescent="0.35">
      <c r="A145" s="48" t="s">
        <v>322</v>
      </c>
    </row>
    <row r="146" spans="1:8" ht="20.25" thickTop="1" x14ac:dyDescent="0.3">
      <c r="A146" s="49"/>
    </row>
    <row r="147" spans="1:8" ht="19.5" customHeight="1" x14ac:dyDescent="0.2">
      <c r="A147" s="170" t="s">
        <v>323</v>
      </c>
      <c r="B147" s="204" t="s">
        <v>225</v>
      </c>
      <c r="C147" s="180" t="s">
        <v>23</v>
      </c>
      <c r="D147" s="180" t="s">
        <v>24</v>
      </c>
      <c r="E147" s="180" t="s">
        <v>25</v>
      </c>
      <c r="F147" s="180" t="s">
        <v>26</v>
      </c>
      <c r="G147" s="180" t="s">
        <v>27</v>
      </c>
      <c r="H147" s="180" t="s">
        <v>28</v>
      </c>
    </row>
    <row r="148" spans="1:8" ht="19.5" customHeight="1" x14ac:dyDescent="0.2">
      <c r="A148" s="101" t="s">
        <v>324</v>
      </c>
      <c r="B148" s="101"/>
      <c r="C148" s="178"/>
      <c r="D148" s="178"/>
      <c r="E148" s="178"/>
      <c r="F148" s="178"/>
      <c r="G148" s="178"/>
      <c r="H148" s="178"/>
    </row>
    <row r="149" spans="1:8" ht="19.5" customHeight="1" x14ac:dyDescent="0.2">
      <c r="A149" s="95" t="s">
        <v>325</v>
      </c>
      <c r="B149" s="95" t="s">
        <v>229</v>
      </c>
      <c r="C149" s="218">
        <v>6447</v>
      </c>
      <c r="D149" s="218">
        <v>6976</v>
      </c>
      <c r="E149" s="218">
        <v>7666</v>
      </c>
      <c r="F149" s="218">
        <v>7611</v>
      </c>
      <c r="G149" s="218">
        <v>8147</v>
      </c>
      <c r="H149" s="218">
        <v>9989.6657894734399</v>
      </c>
    </row>
    <row r="150" spans="1:8" ht="19.5" customHeight="1" x14ac:dyDescent="0.2">
      <c r="A150" s="97" t="s">
        <v>326</v>
      </c>
      <c r="B150" s="97" t="s">
        <v>229</v>
      </c>
      <c r="C150" s="177">
        <v>140</v>
      </c>
      <c r="D150" s="177">
        <v>108</v>
      </c>
      <c r="E150" s="177">
        <v>61</v>
      </c>
      <c r="F150" s="177">
        <v>113</v>
      </c>
      <c r="G150" s="177">
        <v>66</v>
      </c>
      <c r="H150" s="177">
        <v>267.99999999999869</v>
      </c>
    </row>
    <row r="151" spans="1:8" ht="19.5" customHeight="1" x14ac:dyDescent="0.2">
      <c r="A151" s="97" t="s">
        <v>327</v>
      </c>
      <c r="B151" s="97" t="s">
        <v>229</v>
      </c>
      <c r="C151" s="177">
        <v>686</v>
      </c>
      <c r="D151" s="177">
        <v>771</v>
      </c>
      <c r="E151" s="187">
        <v>2234</v>
      </c>
      <c r="F151" s="187">
        <v>2425</v>
      </c>
      <c r="G151" s="187">
        <v>2790</v>
      </c>
      <c r="H151" s="187">
        <v>2351</v>
      </c>
    </row>
    <row r="152" spans="1:8" ht="19.5" customHeight="1" x14ac:dyDescent="0.2">
      <c r="A152" s="97" t="s">
        <v>328</v>
      </c>
      <c r="B152" s="97" t="s">
        <v>229</v>
      </c>
      <c r="C152" s="187">
        <v>1148</v>
      </c>
      <c r="D152" s="187">
        <v>1317</v>
      </c>
      <c r="E152" s="187">
        <v>1291</v>
      </c>
      <c r="F152" s="187">
        <v>1862</v>
      </c>
      <c r="G152" s="187">
        <v>1957</v>
      </c>
      <c r="H152" s="187">
        <v>3061</v>
      </c>
    </row>
    <row r="153" spans="1:8" ht="19.5" customHeight="1" x14ac:dyDescent="0.2">
      <c r="A153" s="97" t="s">
        <v>329</v>
      </c>
      <c r="B153" s="97" t="s">
        <v>229</v>
      </c>
      <c r="C153" s="187">
        <v>1197</v>
      </c>
      <c r="D153" s="187">
        <v>1327</v>
      </c>
      <c r="E153" s="187">
        <v>1274</v>
      </c>
      <c r="F153" s="187">
        <v>1256</v>
      </c>
      <c r="G153" s="187">
        <v>1938</v>
      </c>
      <c r="H153" s="187">
        <v>1930.7</v>
      </c>
    </row>
    <row r="154" spans="1:8" ht="19.5" customHeight="1" x14ac:dyDescent="0.2">
      <c r="A154" s="97" t="s">
        <v>330</v>
      </c>
      <c r="B154" s="97" t="s">
        <v>229</v>
      </c>
      <c r="C154" s="187">
        <v>1552</v>
      </c>
      <c r="D154" s="187">
        <v>1571</v>
      </c>
      <c r="E154" s="187">
        <v>1903</v>
      </c>
      <c r="F154" s="187">
        <v>2172</v>
      </c>
      <c r="G154" s="187">
        <v>1827</v>
      </c>
      <c r="H154" s="187">
        <v>1737</v>
      </c>
    </row>
    <row r="155" spans="1:8" ht="19.5" customHeight="1" x14ac:dyDescent="0.2">
      <c r="A155" s="97" t="s">
        <v>331</v>
      </c>
      <c r="B155" s="97" t="s">
        <v>229</v>
      </c>
      <c r="C155" s="177">
        <v>256</v>
      </c>
      <c r="D155" s="177">
        <v>296</v>
      </c>
      <c r="E155" s="177">
        <v>312</v>
      </c>
      <c r="F155" s="177">
        <v>92</v>
      </c>
      <c r="G155" s="177">
        <v>380</v>
      </c>
      <c r="H155" s="177">
        <v>519</v>
      </c>
    </row>
    <row r="156" spans="1:8" ht="19.5" customHeight="1" x14ac:dyDescent="0.2">
      <c r="A156" s="97" t="s">
        <v>332</v>
      </c>
      <c r="B156" s="97" t="s">
        <v>229</v>
      </c>
      <c r="C156" s="177">
        <v>438</v>
      </c>
      <c r="D156" s="177">
        <v>205</v>
      </c>
      <c r="E156" s="177">
        <v>266</v>
      </c>
      <c r="F156" s="177">
        <v>301</v>
      </c>
      <c r="G156" s="177">
        <v>379</v>
      </c>
      <c r="H156" s="177">
        <v>188</v>
      </c>
    </row>
    <row r="157" spans="1:8" ht="19.5" customHeight="1" x14ac:dyDescent="0.2">
      <c r="A157" s="101" t="s">
        <v>333</v>
      </c>
      <c r="B157" s="101"/>
      <c r="C157" s="178"/>
      <c r="D157" s="178"/>
      <c r="E157" s="178"/>
      <c r="F157" s="178"/>
      <c r="G157" s="178"/>
      <c r="H157" s="178"/>
    </row>
    <row r="158" spans="1:8" ht="19.5" customHeight="1" x14ac:dyDescent="0.2">
      <c r="A158" s="220" t="s">
        <v>334</v>
      </c>
      <c r="B158" s="220" t="s">
        <v>229</v>
      </c>
      <c r="C158" s="219">
        <v>2.8</v>
      </c>
      <c r="D158" s="219">
        <v>2.6</v>
      </c>
      <c r="E158" s="219">
        <v>2.4</v>
      </c>
      <c r="F158" s="219">
        <v>2.4</v>
      </c>
      <c r="G158" s="219">
        <v>3.1</v>
      </c>
      <c r="H158" s="564">
        <v>1.853</v>
      </c>
    </row>
    <row r="159" spans="1:8" x14ac:dyDescent="0.2">
      <c r="A159" s="15"/>
      <c r="B159" s="21"/>
      <c r="C159" s="21"/>
      <c r="D159" s="21"/>
      <c r="E159" s="21"/>
      <c r="F159" s="21"/>
    </row>
    <row r="160" spans="1:8" s="16" customFormat="1" x14ac:dyDescent="0.2">
      <c r="A160" s="29" t="s">
        <v>335</v>
      </c>
    </row>
    <row r="161" spans="1:13" s="16" customFormat="1" x14ac:dyDescent="0.2">
      <c r="A161" s="29"/>
    </row>
    <row r="162" spans="1:13" x14ac:dyDescent="0.2">
      <c r="A162" s="90" t="s">
        <v>265</v>
      </c>
    </row>
    <row r="163" spans="1:13" ht="126" customHeight="1" x14ac:dyDescent="0.2">
      <c r="A163" s="700" t="s">
        <v>336</v>
      </c>
      <c r="B163" s="700"/>
      <c r="C163" s="700"/>
      <c r="D163" s="700"/>
      <c r="E163" s="700"/>
      <c r="F163" s="700"/>
      <c r="G163" s="700"/>
      <c r="H163" s="700"/>
      <c r="I163" s="15"/>
      <c r="J163" s="15"/>
      <c r="K163" s="15"/>
      <c r="L163" s="15"/>
      <c r="M163" s="15"/>
    </row>
    <row r="164" spans="1:13" x14ac:dyDescent="0.2">
      <c r="A164" s="90" t="s">
        <v>337</v>
      </c>
    </row>
    <row r="165" spans="1:13" ht="39" customHeight="1" x14ac:dyDescent="0.2">
      <c r="A165" s="700" t="s">
        <v>338</v>
      </c>
      <c r="B165" s="700"/>
      <c r="C165" s="700"/>
      <c r="D165" s="700"/>
      <c r="E165" s="700"/>
      <c r="F165" s="700"/>
      <c r="G165" s="700"/>
      <c r="H165" s="700"/>
      <c r="I165" s="15"/>
      <c r="J165" s="15"/>
      <c r="K165" s="15"/>
      <c r="L165" s="15"/>
      <c r="M165" s="15"/>
    </row>
  </sheetData>
  <sheetProtection algorithmName="SHA-512" hashValue="PnuvSgeoFUWpRe6/BAmu7Rf9Jm97uNnh/Muu8IVgBTahzlVf735mlCG9ojsQhHDWQirAOr1RmogcstYEXsw7Jw==" saltValue="ieD6MJSHF+5vYTsrzwzoOA==" spinCount="100000" sheet="1" objects="1" scenarios="1"/>
  <mergeCells count="23">
    <mergeCell ref="A133:A135"/>
    <mergeCell ref="A139:A141"/>
    <mergeCell ref="A56:H56"/>
    <mergeCell ref="A52:H52"/>
    <mergeCell ref="A93:H93"/>
    <mergeCell ref="A121:H121"/>
    <mergeCell ref="A53:H53"/>
    <mergeCell ref="A35:A36"/>
    <mergeCell ref="A163:H163"/>
    <mergeCell ref="A165:H165"/>
    <mergeCell ref="A9:A11"/>
    <mergeCell ref="A12:A14"/>
    <mergeCell ref="A16:A18"/>
    <mergeCell ref="A19:A21"/>
    <mergeCell ref="A22:A24"/>
    <mergeCell ref="A25:A27"/>
    <mergeCell ref="A33:A34"/>
    <mergeCell ref="A38:A39"/>
    <mergeCell ref="A44:A45"/>
    <mergeCell ref="A42:A43"/>
    <mergeCell ref="A40:A41"/>
    <mergeCell ref="A47:A48"/>
    <mergeCell ref="A136:A138"/>
  </mergeCells>
  <hyperlinks>
    <hyperlink ref="A1" location="Introduction!A1" display="&lt; Home" xr:uid="{ED9EF8A7-8035-4631-A5F5-FB246701AF75}"/>
  </hyperlinks>
  <pageMargins left="0.70866141732283472" right="0.70866141732283472" top="0.74803149606299213" bottom="0.74803149606299213" header="0.31496062992125984" footer="0.31496062992125984"/>
  <pageSetup paperSize="9" scale="58" fitToHeight="0" orientation="portrait" r:id="rId1"/>
  <headerFooter scaleWithDoc="0">
    <oddFooter>&amp;L&amp;9Dexus 2023 Sustainability Data Pack</oddFooter>
  </headerFooter>
  <rowBreaks count="2" manualBreakCount="2">
    <brk id="59" max="7" man="1"/>
    <brk id="126"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F639D-78D2-4A9F-9A7C-6A95D641E9F2}">
  <sheetPr codeName="Sheet9">
    <tabColor theme="5" tint="0.79998168889431442"/>
    <pageSetUpPr fitToPage="1"/>
  </sheetPr>
  <dimension ref="A1:I72"/>
  <sheetViews>
    <sheetView showGridLines="0" zoomScaleNormal="100" workbookViewId="0"/>
  </sheetViews>
  <sheetFormatPr defaultRowHeight="12.75" x14ac:dyDescent="0.2"/>
  <cols>
    <col min="1" max="1" width="54.625" style="14" customWidth="1"/>
    <col min="2" max="2" width="11" style="14" customWidth="1"/>
    <col min="3" max="8" width="12" style="14" customWidth="1"/>
    <col min="9" max="16384" width="9" style="14"/>
  </cols>
  <sheetData>
    <row r="1" spans="1:8" ht="14.25" x14ac:dyDescent="0.2">
      <c r="A1" s="314" t="s">
        <v>20</v>
      </c>
      <c r="B1" s="662"/>
    </row>
    <row r="2" spans="1:8" ht="14.25" customHeight="1" x14ac:dyDescent="0.2"/>
    <row r="3" spans="1:8" ht="14.25" customHeight="1" x14ac:dyDescent="0.2"/>
    <row r="4" spans="1:8" ht="20.25" thickBot="1" x14ac:dyDescent="0.35">
      <c r="A4" s="48" t="s">
        <v>339</v>
      </c>
      <c r="B4" s="49"/>
    </row>
    <row r="5" spans="1:8" ht="20.25" thickTop="1" x14ac:dyDescent="0.3">
      <c r="A5" s="49"/>
      <c r="B5" s="49"/>
    </row>
    <row r="6" spans="1:8" ht="19.5" customHeight="1" x14ac:dyDescent="0.2">
      <c r="A6" s="236" t="s">
        <v>323</v>
      </c>
      <c r="B6" s="236" t="s">
        <v>225</v>
      </c>
      <c r="C6" s="237" t="s">
        <v>23</v>
      </c>
      <c r="D6" s="237" t="s">
        <v>24</v>
      </c>
      <c r="E6" s="237" t="s">
        <v>25</v>
      </c>
      <c r="F6" s="237" t="s">
        <v>26</v>
      </c>
      <c r="G6" s="237" t="s">
        <v>27</v>
      </c>
      <c r="H6" s="237" t="s">
        <v>28</v>
      </c>
    </row>
    <row r="7" spans="1:8" ht="19.5" customHeight="1" x14ac:dyDescent="0.2">
      <c r="A7" s="235" t="s">
        <v>340</v>
      </c>
      <c r="B7" s="235"/>
      <c r="C7" s="176"/>
      <c r="D7" s="176"/>
      <c r="E7" s="176"/>
      <c r="F7" s="176"/>
      <c r="G7" s="176"/>
      <c r="H7" s="176"/>
    </row>
    <row r="8" spans="1:8" ht="19.5" customHeight="1" x14ac:dyDescent="0.2">
      <c r="A8" s="171" t="s">
        <v>341</v>
      </c>
      <c r="B8" s="171" t="s">
        <v>229</v>
      </c>
      <c r="C8" s="173">
        <v>18</v>
      </c>
      <c r="D8" s="173">
        <v>19</v>
      </c>
      <c r="E8" s="173">
        <v>5</v>
      </c>
      <c r="F8" s="173">
        <v>10</v>
      </c>
      <c r="G8" s="173">
        <v>21</v>
      </c>
      <c r="H8" s="173" t="s">
        <v>342</v>
      </c>
    </row>
    <row r="9" spans="1:8" ht="19.5" customHeight="1" x14ac:dyDescent="0.2">
      <c r="A9" s="207" t="s">
        <v>343</v>
      </c>
      <c r="B9" s="207" t="s">
        <v>229</v>
      </c>
      <c r="C9" s="177">
        <v>1</v>
      </c>
      <c r="D9" s="177">
        <v>0</v>
      </c>
      <c r="E9" s="177">
        <v>0</v>
      </c>
      <c r="F9" s="177">
        <v>2</v>
      </c>
      <c r="G9" s="177">
        <v>0</v>
      </c>
      <c r="H9" s="177" t="s">
        <v>344</v>
      </c>
    </row>
    <row r="10" spans="1:8" ht="19.5" customHeight="1" x14ac:dyDescent="0.2">
      <c r="A10" s="207" t="s">
        <v>345</v>
      </c>
      <c r="B10" s="207" t="s">
        <v>229</v>
      </c>
      <c r="C10" s="177">
        <v>0</v>
      </c>
      <c r="D10" s="177">
        <v>0</v>
      </c>
      <c r="E10" s="177">
        <v>0</v>
      </c>
      <c r="F10" s="177">
        <v>1</v>
      </c>
      <c r="G10" s="177">
        <v>0</v>
      </c>
      <c r="H10" s="177" t="s">
        <v>346</v>
      </c>
    </row>
    <row r="11" spans="1:8" ht="19.5" customHeight="1" x14ac:dyDescent="0.2">
      <c r="A11" s="207" t="s">
        <v>347</v>
      </c>
      <c r="B11" s="207" t="s">
        <v>229</v>
      </c>
      <c r="C11" s="177">
        <v>0</v>
      </c>
      <c r="D11" s="177">
        <v>0</v>
      </c>
      <c r="E11" s="177">
        <v>0</v>
      </c>
      <c r="F11" s="177">
        <v>0</v>
      </c>
      <c r="G11" s="177">
        <v>0</v>
      </c>
      <c r="H11" s="177" t="s">
        <v>344</v>
      </c>
    </row>
    <row r="12" spans="1:8" ht="19.5" customHeight="1" x14ac:dyDescent="0.2">
      <c r="A12" s="207" t="s">
        <v>348</v>
      </c>
      <c r="B12" s="207" t="s">
        <v>229</v>
      </c>
      <c r="C12" s="177">
        <v>0.23</v>
      </c>
      <c r="D12" s="177">
        <v>0</v>
      </c>
      <c r="E12" s="177">
        <v>0</v>
      </c>
      <c r="F12" s="177">
        <v>0.38</v>
      </c>
      <c r="G12" s="177">
        <v>0</v>
      </c>
      <c r="H12" s="177" t="s">
        <v>344</v>
      </c>
    </row>
    <row r="13" spans="1:8" ht="19.5" customHeight="1" x14ac:dyDescent="0.2">
      <c r="A13" s="207" t="s">
        <v>349</v>
      </c>
      <c r="B13" s="207" t="s">
        <v>229</v>
      </c>
      <c r="C13" s="177">
        <v>1.28</v>
      </c>
      <c r="D13" s="177">
        <v>0</v>
      </c>
      <c r="E13" s="177">
        <v>0</v>
      </c>
      <c r="F13" s="177">
        <v>2.1</v>
      </c>
      <c r="G13" s="177">
        <v>0</v>
      </c>
      <c r="H13" s="177" t="s">
        <v>344</v>
      </c>
    </row>
    <row r="14" spans="1:8" ht="19.5" customHeight="1" x14ac:dyDescent="0.2">
      <c r="A14" s="207" t="s">
        <v>350</v>
      </c>
      <c r="B14" s="207" t="s">
        <v>229</v>
      </c>
      <c r="C14" s="177">
        <v>0</v>
      </c>
      <c r="D14" s="177">
        <v>0</v>
      </c>
      <c r="E14" s="177">
        <v>0</v>
      </c>
      <c r="F14" s="177">
        <v>0</v>
      </c>
      <c r="G14" s="177">
        <v>0</v>
      </c>
      <c r="H14" s="177" t="s">
        <v>344</v>
      </c>
    </row>
    <row r="15" spans="1:8" ht="19.5" customHeight="1" x14ac:dyDescent="0.2">
      <c r="A15" s="207" t="s">
        <v>351</v>
      </c>
      <c r="B15" s="207" t="s">
        <v>229</v>
      </c>
      <c r="C15" s="177">
        <v>7.7</v>
      </c>
      <c r="D15" s="177">
        <v>0</v>
      </c>
      <c r="E15" s="177">
        <v>0</v>
      </c>
      <c r="F15" s="177">
        <v>68.14</v>
      </c>
      <c r="G15" s="177">
        <v>0</v>
      </c>
      <c r="H15" s="177" t="s">
        <v>344</v>
      </c>
    </row>
    <row r="16" spans="1:8" ht="19.5" customHeight="1" x14ac:dyDescent="0.2">
      <c r="A16" s="205" t="s">
        <v>352</v>
      </c>
      <c r="B16" s="205"/>
      <c r="C16" s="178"/>
      <c r="D16" s="178"/>
      <c r="E16" s="178"/>
      <c r="F16" s="178"/>
      <c r="G16" s="178"/>
      <c r="H16" s="178"/>
    </row>
    <row r="17" spans="1:9" ht="19.5" customHeight="1" x14ac:dyDescent="0.2">
      <c r="A17" s="171" t="s">
        <v>341</v>
      </c>
      <c r="B17" s="171" t="s">
        <v>229</v>
      </c>
      <c r="C17" s="173" t="s">
        <v>234</v>
      </c>
      <c r="D17" s="173" t="s">
        <v>234</v>
      </c>
      <c r="E17" s="173">
        <v>21</v>
      </c>
      <c r="F17" s="173">
        <v>20</v>
      </c>
      <c r="G17" s="173">
        <v>35</v>
      </c>
      <c r="H17" s="173">
        <v>62</v>
      </c>
    </row>
    <row r="18" spans="1:9" ht="19.5" customHeight="1" x14ac:dyDescent="0.2">
      <c r="A18" s="207" t="s">
        <v>353</v>
      </c>
      <c r="B18" s="171" t="s">
        <v>229</v>
      </c>
      <c r="C18" s="177" t="s">
        <v>234</v>
      </c>
      <c r="D18" s="177" t="s">
        <v>234</v>
      </c>
      <c r="E18" s="177">
        <v>10</v>
      </c>
      <c r="F18" s="177">
        <v>0</v>
      </c>
      <c r="G18" s="177">
        <v>6</v>
      </c>
      <c r="H18" s="177">
        <v>3</v>
      </c>
    </row>
    <row r="19" spans="1:9" ht="19.5" customHeight="1" x14ac:dyDescent="0.2">
      <c r="A19" s="207" t="s">
        <v>347</v>
      </c>
      <c r="B19" s="171" t="s">
        <v>229</v>
      </c>
      <c r="C19" s="177" t="s">
        <v>234</v>
      </c>
      <c r="D19" s="177" t="s">
        <v>234</v>
      </c>
      <c r="E19" s="177">
        <v>0</v>
      </c>
      <c r="F19" s="177">
        <v>0</v>
      </c>
      <c r="G19" s="177">
        <v>0</v>
      </c>
      <c r="H19" s="177">
        <v>0</v>
      </c>
    </row>
    <row r="20" spans="1:9" ht="19.5" customHeight="1" x14ac:dyDescent="0.2">
      <c r="A20" s="207" t="s">
        <v>354</v>
      </c>
      <c r="B20" s="171" t="s">
        <v>229</v>
      </c>
      <c r="C20" s="177" t="s">
        <v>234</v>
      </c>
      <c r="D20" s="177" t="s">
        <v>234</v>
      </c>
      <c r="E20" s="177">
        <v>2.99</v>
      </c>
      <c r="F20" s="177">
        <v>0</v>
      </c>
      <c r="G20" s="177">
        <v>2.2599999999999998</v>
      </c>
      <c r="H20" s="177" t="s">
        <v>355</v>
      </c>
    </row>
    <row r="21" spans="1:9" ht="19.5" customHeight="1" x14ac:dyDescent="0.2">
      <c r="A21" s="207" t="s">
        <v>356</v>
      </c>
      <c r="B21" s="171" t="s">
        <v>229</v>
      </c>
      <c r="C21" s="177" t="s">
        <v>234</v>
      </c>
      <c r="D21" s="177" t="s">
        <v>234</v>
      </c>
      <c r="E21" s="187">
        <v>3343131</v>
      </c>
      <c r="F21" s="187">
        <v>2382271</v>
      </c>
      <c r="G21" s="187">
        <v>2657742</v>
      </c>
      <c r="H21" s="187">
        <v>2889757.12</v>
      </c>
    </row>
    <row r="22" spans="1:9" ht="19.5" customHeight="1" x14ac:dyDescent="0.2">
      <c r="A22" s="205" t="s">
        <v>357</v>
      </c>
      <c r="B22" s="205"/>
      <c r="C22" s="178"/>
      <c r="D22" s="178"/>
      <c r="E22" s="178"/>
      <c r="F22" s="178"/>
      <c r="G22" s="178"/>
      <c r="H22" s="178"/>
    </row>
    <row r="23" spans="1:9" ht="19.5" customHeight="1" x14ac:dyDescent="0.2">
      <c r="A23" s="171" t="s">
        <v>358</v>
      </c>
      <c r="B23" s="171" t="s">
        <v>229</v>
      </c>
      <c r="C23" s="173" t="s">
        <v>234</v>
      </c>
      <c r="D23" s="173">
        <v>0</v>
      </c>
      <c r="E23" s="173">
        <v>0</v>
      </c>
      <c r="F23" s="173">
        <v>0</v>
      </c>
      <c r="G23" s="173">
        <v>0</v>
      </c>
      <c r="H23" s="173">
        <v>0</v>
      </c>
    </row>
    <row r="24" spans="1:9" ht="19.5" customHeight="1" x14ac:dyDescent="0.2">
      <c r="A24" s="207" t="s">
        <v>359</v>
      </c>
      <c r="B24" s="207" t="s">
        <v>229</v>
      </c>
      <c r="C24" s="177" t="s">
        <v>234</v>
      </c>
      <c r="D24" s="177">
        <v>0</v>
      </c>
      <c r="E24" s="177">
        <v>0</v>
      </c>
      <c r="F24" s="177">
        <v>0</v>
      </c>
      <c r="G24" s="177">
        <v>0</v>
      </c>
      <c r="H24" s="177">
        <v>1</v>
      </c>
    </row>
    <row r="25" spans="1:9" ht="19.5" customHeight="1" x14ac:dyDescent="0.2">
      <c r="A25" s="207" t="s">
        <v>360</v>
      </c>
      <c r="B25" s="207" t="s">
        <v>229</v>
      </c>
      <c r="C25" s="177" t="s">
        <v>234</v>
      </c>
      <c r="D25" s="177">
        <v>0</v>
      </c>
      <c r="E25" s="177">
        <v>1</v>
      </c>
      <c r="F25" s="177">
        <v>0</v>
      </c>
      <c r="G25" s="177">
        <v>1</v>
      </c>
      <c r="H25" s="177">
        <v>4</v>
      </c>
    </row>
    <row r="26" spans="1:9" ht="19.5" customHeight="1" x14ac:dyDescent="0.2">
      <c r="A26" s="207" t="s">
        <v>361</v>
      </c>
      <c r="B26" s="207" t="s">
        <v>229</v>
      </c>
      <c r="C26" s="177" t="s">
        <v>234</v>
      </c>
      <c r="D26" s="177">
        <v>1</v>
      </c>
      <c r="E26" s="177">
        <v>0</v>
      </c>
      <c r="F26" s="177">
        <v>0</v>
      </c>
      <c r="G26" s="177">
        <v>0</v>
      </c>
      <c r="H26" s="177">
        <v>3</v>
      </c>
    </row>
    <row r="27" spans="1:9" ht="19.5" customHeight="1" x14ac:dyDescent="0.2">
      <c r="A27" s="207" t="s">
        <v>362</v>
      </c>
      <c r="B27" s="207" t="s">
        <v>229</v>
      </c>
      <c r="C27" s="177" t="s">
        <v>234</v>
      </c>
      <c r="D27" s="177">
        <v>0</v>
      </c>
      <c r="E27" s="177">
        <v>5</v>
      </c>
      <c r="F27" s="177">
        <v>6</v>
      </c>
      <c r="G27" s="177">
        <v>7</v>
      </c>
      <c r="H27" s="177">
        <v>5</v>
      </c>
    </row>
    <row r="28" spans="1:9" ht="19.5" customHeight="1" x14ac:dyDescent="0.2">
      <c r="A28" s="208" t="s">
        <v>357</v>
      </c>
      <c r="B28" s="208" t="s">
        <v>229</v>
      </c>
      <c r="C28" s="174">
        <v>1</v>
      </c>
      <c r="D28" s="174" t="s">
        <v>363</v>
      </c>
      <c r="E28" s="174" t="s">
        <v>234</v>
      </c>
      <c r="F28" s="174" t="s">
        <v>234</v>
      </c>
      <c r="G28" s="174" t="s">
        <v>234</v>
      </c>
      <c r="H28" s="174" t="s">
        <v>234</v>
      </c>
    </row>
    <row r="29" spans="1:9" x14ac:dyDescent="0.2">
      <c r="A29" s="640"/>
      <c r="B29" s="640"/>
      <c r="C29" s="641"/>
      <c r="D29" s="641"/>
      <c r="E29" s="641"/>
      <c r="F29" s="641"/>
      <c r="G29" s="21"/>
    </row>
    <row r="30" spans="1:9" x14ac:dyDescent="0.2">
      <c r="A30" s="15" t="s">
        <v>335</v>
      </c>
      <c r="B30" s="15"/>
      <c r="C30" s="15"/>
      <c r="D30" s="15"/>
      <c r="E30" s="15"/>
      <c r="F30" s="15"/>
      <c r="G30" s="15"/>
      <c r="H30" s="15"/>
      <c r="I30" s="15"/>
    </row>
    <row r="31" spans="1:9" ht="15.75" customHeight="1" x14ac:dyDescent="0.2">
      <c r="A31" s="700" t="s">
        <v>364</v>
      </c>
      <c r="B31" s="700"/>
      <c r="C31" s="700"/>
      <c r="D31" s="700"/>
      <c r="E31" s="700"/>
      <c r="F31" s="700"/>
      <c r="G31" s="700"/>
      <c r="H31" s="15"/>
      <c r="I31" s="15"/>
    </row>
    <row r="32" spans="1:9" ht="40.5" customHeight="1" x14ac:dyDescent="0.2">
      <c r="A32" s="700" t="s">
        <v>365</v>
      </c>
      <c r="B32" s="700"/>
      <c r="C32" s="700"/>
      <c r="D32" s="700"/>
      <c r="E32" s="700"/>
      <c r="F32" s="700"/>
      <c r="G32" s="700"/>
      <c r="H32" s="700"/>
      <c r="I32" s="15"/>
    </row>
    <row r="33" spans="1:9" x14ac:dyDescent="0.2">
      <c r="A33" s="29"/>
      <c r="B33" s="29"/>
    </row>
    <row r="34" spans="1:9" x14ac:dyDescent="0.2">
      <c r="A34" s="90" t="s">
        <v>265</v>
      </c>
      <c r="B34" s="90"/>
    </row>
    <row r="35" spans="1:9" ht="65.25" customHeight="1" x14ac:dyDescent="0.2">
      <c r="A35" s="700" t="s">
        <v>366</v>
      </c>
      <c r="B35" s="700"/>
      <c r="C35" s="700"/>
      <c r="D35" s="700"/>
      <c r="E35" s="700"/>
      <c r="F35" s="700"/>
      <c r="G35" s="700"/>
      <c r="H35" s="700"/>
      <c r="I35" s="19"/>
    </row>
    <row r="36" spans="1:9" ht="13.5" customHeight="1" x14ac:dyDescent="0.2">
      <c r="A36" s="19"/>
      <c r="B36" s="19"/>
    </row>
    <row r="37" spans="1:9" ht="13.5" customHeight="1" x14ac:dyDescent="0.2">
      <c r="A37" s="19"/>
      <c r="B37" s="19"/>
    </row>
    <row r="38" spans="1:9" ht="13.5" customHeight="1" x14ac:dyDescent="0.2">
      <c r="A38" s="19"/>
      <c r="B38" s="19"/>
    </row>
    <row r="39" spans="1:9" ht="13.5" customHeight="1" x14ac:dyDescent="0.2">
      <c r="A39" s="19"/>
      <c r="B39" s="19"/>
    </row>
    <row r="40" spans="1:9" ht="13.5" customHeight="1" x14ac:dyDescent="0.2">
      <c r="A40" s="19"/>
      <c r="B40" s="19"/>
    </row>
    <row r="41" spans="1:9" ht="39.75" customHeight="1" x14ac:dyDescent="0.2">
      <c r="A41" s="19"/>
      <c r="B41" s="19"/>
    </row>
    <row r="42" spans="1:9" x14ac:dyDescent="0.2">
      <c r="A42" s="90" t="s">
        <v>367</v>
      </c>
      <c r="B42" s="90"/>
    </row>
    <row r="43" spans="1:9" x14ac:dyDescent="0.2">
      <c r="A43" s="19"/>
      <c r="B43" s="19"/>
    </row>
    <row r="44" spans="1:9" ht="19.5" customHeight="1" x14ac:dyDescent="0.2">
      <c r="A44" s="209" t="s">
        <v>368</v>
      </c>
      <c r="B44" s="209"/>
      <c r="C44" s="701" t="s">
        <v>369</v>
      </c>
      <c r="D44" s="701"/>
      <c r="E44" s="701"/>
      <c r="F44" s="701"/>
      <c r="G44" s="701"/>
      <c r="H44" s="701"/>
    </row>
    <row r="45" spans="1:9" ht="19.5" customHeight="1" x14ac:dyDescent="0.2">
      <c r="A45" s="89" t="s">
        <v>347</v>
      </c>
      <c r="B45" s="89"/>
      <c r="C45" s="704" t="s">
        <v>370</v>
      </c>
      <c r="D45" s="704"/>
      <c r="E45" s="704"/>
      <c r="F45" s="704"/>
      <c r="G45" s="704"/>
      <c r="H45" s="704"/>
    </row>
    <row r="46" spans="1:9" ht="23.25" customHeight="1" x14ac:dyDescent="0.2">
      <c r="A46" s="688" t="s">
        <v>371</v>
      </c>
      <c r="B46" s="688"/>
      <c r="C46" s="702" t="s">
        <v>372</v>
      </c>
      <c r="D46" s="702"/>
      <c r="E46" s="702"/>
      <c r="F46" s="702"/>
      <c r="G46" s="702"/>
      <c r="H46" s="702"/>
    </row>
    <row r="47" spans="1:9" ht="23.25" customHeight="1" x14ac:dyDescent="0.2">
      <c r="A47" s="677"/>
      <c r="B47" s="677"/>
      <c r="C47" s="703" t="s">
        <v>373</v>
      </c>
      <c r="D47" s="705" t="s">
        <v>374</v>
      </c>
      <c r="E47" s="705"/>
      <c r="F47" s="705"/>
      <c r="G47" s="703" t="s">
        <v>375</v>
      </c>
      <c r="H47" s="15"/>
    </row>
    <row r="48" spans="1:9" ht="23.25" customHeight="1" x14ac:dyDescent="0.2">
      <c r="A48" s="677"/>
      <c r="B48" s="677"/>
      <c r="C48" s="703"/>
      <c r="D48" s="703" t="s">
        <v>376</v>
      </c>
      <c r="E48" s="703"/>
      <c r="F48" s="703"/>
      <c r="G48" s="703"/>
      <c r="H48" s="15"/>
    </row>
    <row r="49" spans="1:8" ht="23.25" customHeight="1" x14ac:dyDescent="0.2">
      <c r="A49" s="689"/>
      <c r="B49" s="689"/>
      <c r="C49" s="89"/>
      <c r="D49" s="89"/>
      <c r="E49" s="89"/>
      <c r="F49" s="89"/>
      <c r="G49" s="89"/>
      <c r="H49" s="89"/>
    </row>
    <row r="50" spans="1:8" ht="29.25" customHeight="1" x14ac:dyDescent="0.2">
      <c r="A50" s="688" t="s">
        <v>377</v>
      </c>
      <c r="B50" s="688"/>
      <c r="C50" s="702" t="s">
        <v>378</v>
      </c>
      <c r="D50" s="702"/>
      <c r="E50" s="702"/>
      <c r="F50" s="702"/>
      <c r="G50" s="702"/>
      <c r="H50" s="702"/>
    </row>
    <row r="51" spans="1:8" ht="23.25" customHeight="1" x14ac:dyDescent="0.2">
      <c r="A51" s="677"/>
      <c r="B51" s="677"/>
      <c r="C51" s="703" t="s">
        <v>379</v>
      </c>
      <c r="D51" s="706" t="s">
        <v>380</v>
      </c>
      <c r="E51" s="706"/>
      <c r="F51" s="706"/>
      <c r="G51" s="703" t="s">
        <v>375</v>
      </c>
      <c r="H51" s="15"/>
    </row>
    <row r="52" spans="1:8" ht="23.25" customHeight="1" x14ac:dyDescent="0.2">
      <c r="A52" s="677"/>
      <c r="B52" s="677"/>
      <c r="C52" s="703"/>
      <c r="D52" s="710" t="s">
        <v>376</v>
      </c>
      <c r="E52" s="710"/>
      <c r="F52" s="710"/>
      <c r="G52" s="703"/>
      <c r="H52" s="15"/>
    </row>
    <row r="53" spans="1:8" ht="23.25" customHeight="1" x14ac:dyDescent="0.2">
      <c r="A53" s="689"/>
      <c r="B53" s="689"/>
      <c r="C53" s="89"/>
      <c r="D53" s="89"/>
      <c r="E53" s="89"/>
      <c r="F53" s="89"/>
      <c r="G53" s="89"/>
      <c r="H53" s="89"/>
    </row>
    <row r="54" spans="1:8" ht="29.25" customHeight="1" x14ac:dyDescent="0.2">
      <c r="A54" s="688" t="s">
        <v>348</v>
      </c>
      <c r="B54" s="688"/>
      <c r="C54" s="702" t="s">
        <v>381</v>
      </c>
      <c r="D54" s="702"/>
      <c r="E54" s="702"/>
      <c r="F54" s="702"/>
      <c r="G54" s="702"/>
      <c r="H54" s="702"/>
    </row>
    <row r="55" spans="1:8" ht="23.25" customHeight="1" x14ac:dyDescent="0.2">
      <c r="A55" s="677"/>
      <c r="B55" s="677"/>
      <c r="C55" s="703" t="s">
        <v>382</v>
      </c>
      <c r="D55" s="706" t="s">
        <v>380</v>
      </c>
      <c r="E55" s="706"/>
      <c r="F55" s="706"/>
      <c r="G55" s="703" t="s">
        <v>383</v>
      </c>
      <c r="H55" s="15"/>
    </row>
    <row r="56" spans="1:8" ht="23.25" customHeight="1" x14ac:dyDescent="0.2">
      <c r="A56" s="677"/>
      <c r="B56" s="677"/>
      <c r="C56" s="703"/>
      <c r="D56" s="710" t="s">
        <v>384</v>
      </c>
      <c r="E56" s="710"/>
      <c r="F56" s="710"/>
      <c r="G56" s="703"/>
      <c r="H56" s="15"/>
    </row>
    <row r="57" spans="1:8" ht="23.25" customHeight="1" x14ac:dyDescent="0.2">
      <c r="A57" s="689"/>
      <c r="B57" s="689"/>
      <c r="C57" s="89"/>
      <c r="D57" s="89"/>
      <c r="E57" s="89"/>
      <c r="F57" s="89"/>
      <c r="G57" s="89"/>
      <c r="H57" s="89"/>
    </row>
    <row r="58" spans="1:8" ht="44.25" customHeight="1" x14ac:dyDescent="0.2">
      <c r="A58" s="87" t="s">
        <v>343</v>
      </c>
      <c r="B58" s="87"/>
      <c r="C58" s="707" t="s">
        <v>385</v>
      </c>
      <c r="D58" s="707"/>
      <c r="E58" s="707"/>
      <c r="F58" s="707"/>
      <c r="G58" s="707"/>
      <c r="H58" s="707"/>
    </row>
    <row r="59" spans="1:8" ht="45.75" customHeight="1" x14ac:dyDescent="0.2">
      <c r="A59" s="87" t="s">
        <v>386</v>
      </c>
      <c r="B59" s="87"/>
      <c r="C59" s="707" t="s">
        <v>387</v>
      </c>
      <c r="D59" s="707"/>
      <c r="E59" s="707"/>
      <c r="F59" s="707"/>
      <c r="G59" s="707"/>
      <c r="H59" s="707"/>
    </row>
    <row r="60" spans="1:8" ht="111" customHeight="1" x14ac:dyDescent="0.2">
      <c r="A60" s="87" t="s">
        <v>388</v>
      </c>
      <c r="B60" s="87"/>
      <c r="C60" s="707" t="s">
        <v>389</v>
      </c>
      <c r="D60" s="707"/>
      <c r="E60" s="707"/>
      <c r="F60" s="707"/>
      <c r="G60" s="707"/>
      <c r="H60" s="707"/>
    </row>
    <row r="61" spans="1:8" ht="29.25" customHeight="1" x14ac:dyDescent="0.2">
      <c r="A61" s="688" t="s">
        <v>390</v>
      </c>
      <c r="B61" s="688"/>
      <c r="C61" s="707" t="s">
        <v>391</v>
      </c>
      <c r="D61" s="707"/>
      <c r="E61" s="707"/>
      <c r="F61" s="707"/>
      <c r="G61" s="707"/>
      <c r="H61" s="707"/>
    </row>
    <row r="62" spans="1:8" ht="90.75" customHeight="1" x14ac:dyDescent="0.2">
      <c r="A62" s="689"/>
      <c r="B62" s="689"/>
      <c r="C62" s="707" t="s">
        <v>392</v>
      </c>
      <c r="D62" s="707"/>
      <c r="E62" s="707"/>
      <c r="F62" s="707"/>
      <c r="G62" s="707"/>
      <c r="H62" s="707"/>
    </row>
    <row r="63" spans="1:8" ht="27" customHeight="1" x14ac:dyDescent="0.2">
      <c r="A63" s="688" t="s">
        <v>393</v>
      </c>
      <c r="B63" s="688"/>
      <c r="C63" s="707" t="s">
        <v>394</v>
      </c>
      <c r="D63" s="707"/>
      <c r="E63" s="707"/>
      <c r="F63" s="707"/>
      <c r="G63" s="707"/>
      <c r="H63" s="707"/>
    </row>
    <row r="64" spans="1:8" ht="69.75" customHeight="1" x14ac:dyDescent="0.2">
      <c r="A64" s="689"/>
      <c r="B64" s="689"/>
      <c r="C64" s="707" t="s">
        <v>395</v>
      </c>
      <c r="D64" s="707"/>
      <c r="E64" s="707"/>
      <c r="F64" s="707"/>
      <c r="G64" s="707"/>
      <c r="H64" s="707"/>
    </row>
    <row r="65" spans="1:8" ht="30" customHeight="1" x14ac:dyDescent="0.2">
      <c r="A65" s="87" t="s">
        <v>396</v>
      </c>
      <c r="B65" s="87"/>
      <c r="C65" s="707" t="s">
        <v>397</v>
      </c>
      <c r="D65" s="707"/>
      <c r="E65" s="707"/>
      <c r="F65" s="707"/>
      <c r="G65" s="707"/>
      <c r="H65" s="707"/>
    </row>
    <row r="66" spans="1:8" ht="29.25" customHeight="1" x14ac:dyDescent="0.2">
      <c r="A66" s="688" t="s">
        <v>398</v>
      </c>
      <c r="B66" s="688"/>
      <c r="C66" s="709" t="s">
        <v>399</v>
      </c>
      <c r="D66" s="709"/>
      <c r="E66" s="709"/>
      <c r="F66" s="709"/>
      <c r="G66" s="709"/>
      <c r="H66" s="709"/>
    </row>
    <row r="67" spans="1:8" ht="23.25" customHeight="1" x14ac:dyDescent="0.2">
      <c r="A67" s="677"/>
      <c r="B67" s="677"/>
      <c r="C67" s="703" t="s">
        <v>400</v>
      </c>
      <c r="D67" s="706" t="s">
        <v>401</v>
      </c>
      <c r="E67" s="706"/>
      <c r="F67" s="706"/>
      <c r="G67" s="703" t="s">
        <v>375</v>
      </c>
      <c r="H67" s="15"/>
    </row>
    <row r="68" spans="1:8" ht="23.25" customHeight="1" x14ac:dyDescent="0.2">
      <c r="A68" s="677"/>
      <c r="B68" s="677"/>
      <c r="C68" s="703"/>
      <c r="D68" s="710" t="s">
        <v>376</v>
      </c>
      <c r="E68" s="710"/>
      <c r="F68" s="710"/>
      <c r="G68" s="703"/>
      <c r="H68" s="15"/>
    </row>
    <row r="69" spans="1:8" ht="23.25" customHeight="1" x14ac:dyDescent="0.2">
      <c r="A69" s="689"/>
      <c r="B69" s="689"/>
      <c r="C69" s="89"/>
      <c r="D69" s="89"/>
      <c r="E69" s="89"/>
      <c r="F69" s="89"/>
      <c r="G69" s="89"/>
      <c r="H69" s="89"/>
    </row>
    <row r="70" spans="1:8" ht="47.25" customHeight="1" x14ac:dyDescent="0.2">
      <c r="A70" s="87" t="s">
        <v>341</v>
      </c>
      <c r="B70" s="87"/>
      <c r="C70" s="707" t="s">
        <v>402</v>
      </c>
      <c r="D70" s="707"/>
      <c r="E70" s="707"/>
      <c r="F70" s="707"/>
      <c r="G70" s="707"/>
      <c r="H70" s="707"/>
    </row>
    <row r="71" spans="1:8" ht="105.75" customHeight="1" x14ac:dyDescent="0.2">
      <c r="A71" s="91" t="s">
        <v>403</v>
      </c>
      <c r="B71" s="91"/>
      <c r="C71" s="708" t="s">
        <v>404</v>
      </c>
      <c r="D71" s="708"/>
      <c r="E71" s="708"/>
      <c r="F71" s="708"/>
      <c r="G71" s="708"/>
      <c r="H71" s="708"/>
    </row>
    <row r="72" spans="1:8" x14ac:dyDescent="0.2">
      <c r="A72" s="19"/>
      <c r="B72" s="19"/>
    </row>
  </sheetData>
  <sheetProtection algorithmName="SHA-512" hashValue="ar4wMO8Ifu9cCqIa4RyEf3YSFfgUN/4G3CTAO0e3qLZNnurcnv5buosnAeE8XNUOV9o31759FJX/RUnB5DCzrw==" saltValue="2zDEOYODwP5+JehnKfi8AA==" spinCount="100000" sheet="1" objects="1" scenarios="1"/>
  <mergeCells count="41">
    <mergeCell ref="C67:C68"/>
    <mergeCell ref="D67:F67"/>
    <mergeCell ref="D68:F68"/>
    <mergeCell ref="D52:F52"/>
    <mergeCell ref="C55:C56"/>
    <mergeCell ref="D55:F55"/>
    <mergeCell ref="D56:F56"/>
    <mergeCell ref="C54:H54"/>
    <mergeCell ref="G55:G56"/>
    <mergeCell ref="A54:B57"/>
    <mergeCell ref="C70:H70"/>
    <mergeCell ref="C71:H71"/>
    <mergeCell ref="C63:H63"/>
    <mergeCell ref="C64:H64"/>
    <mergeCell ref="C65:H65"/>
    <mergeCell ref="C58:H58"/>
    <mergeCell ref="C59:H59"/>
    <mergeCell ref="C60:H60"/>
    <mergeCell ref="C61:H61"/>
    <mergeCell ref="C62:H62"/>
    <mergeCell ref="A66:B69"/>
    <mergeCell ref="C66:H66"/>
    <mergeCell ref="G67:G68"/>
    <mergeCell ref="A61:B62"/>
    <mergeCell ref="A63:B64"/>
    <mergeCell ref="A31:G31"/>
    <mergeCell ref="C44:H44"/>
    <mergeCell ref="A32:H32"/>
    <mergeCell ref="A50:B53"/>
    <mergeCell ref="C50:H50"/>
    <mergeCell ref="G51:G52"/>
    <mergeCell ref="C46:H46"/>
    <mergeCell ref="A35:H35"/>
    <mergeCell ref="C45:H45"/>
    <mergeCell ref="G47:G48"/>
    <mergeCell ref="A46:B49"/>
    <mergeCell ref="C47:C48"/>
    <mergeCell ref="D47:F47"/>
    <mergeCell ref="D48:F48"/>
    <mergeCell ref="C51:C52"/>
    <mergeCell ref="D51:F51"/>
  </mergeCells>
  <hyperlinks>
    <hyperlink ref="C62" r:id="rId1" display="https://legacy.apsc.gov.au/appendix-common-workforce-metrics" xr:uid="{0921F073-FA9A-4A15-8CD9-2B87D395DD1E}"/>
    <hyperlink ref="C64" r:id="rId2" display="https://legacy.apsc.gov.au/appendix-common-workforce-metrics" xr:uid="{C818DDE6-3364-46D3-892D-9D4D07AE115F}"/>
    <hyperlink ref="A1" location="Introduction!A1" display="&lt; Home" xr:uid="{04D6083D-3717-454A-A661-232C228D36DF}"/>
  </hyperlinks>
  <pageMargins left="0.70866141732283472" right="0.70866141732283472" top="0.74803149606299213" bottom="0.74803149606299213" header="0.31496062992125984" footer="0.31496062992125984"/>
  <pageSetup paperSize="9" scale="58" fitToHeight="0" orientation="portrait" r:id="rId3"/>
  <headerFooter scaleWithDoc="0">
    <oddFooter>&amp;L&amp;9Dexus 2023 Sustainability Data Pack</oddFooter>
  </headerFooter>
  <rowBreaks count="1" manualBreakCount="1">
    <brk id="40" max="7"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b225ef-54e9-40eb-bf2c-bdb289330e24">
      <Terms xmlns="http://schemas.microsoft.com/office/infopath/2007/PartnerControls"/>
    </lcf76f155ced4ddcb4097134ff3c332f>
    <TaxCatchAll xmlns="ab8ecf57-8954-4f56-abd5-81570e8a98c2" xsi:nil="true"/>
    <Date xmlns="bcb225ef-54e9-40eb-bf2c-bdb289330e24" xsi:nil="true"/>
    <Description xmlns="bcb225ef-54e9-40eb-bf2c-bdb289330e24">Add a description here</Description>
    <Description2 xmlns="bcb225ef-54e9-40eb-bf2c-bdb289330e2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B87405489879478213DBFBAC22CA3E" ma:contentTypeVersion="20" ma:contentTypeDescription="Create a new document." ma:contentTypeScope="" ma:versionID="187963167000103060913e5297ff36aa">
  <xsd:schema xmlns:xsd="http://www.w3.org/2001/XMLSchema" xmlns:xs="http://www.w3.org/2001/XMLSchema" xmlns:p="http://schemas.microsoft.com/office/2006/metadata/properties" xmlns:ns2="bcb225ef-54e9-40eb-bf2c-bdb289330e24" xmlns:ns3="2c48a7ec-ed1e-4de7-a11e-b1f0bd326e55" xmlns:ns4="ab8ecf57-8954-4f56-abd5-81570e8a98c2" targetNamespace="http://schemas.microsoft.com/office/2006/metadata/properties" ma:root="true" ma:fieldsID="38864a4948665c61540df0e0d74d1747" ns2:_="" ns3:_="" ns4:_="">
    <xsd:import namespace="bcb225ef-54e9-40eb-bf2c-bdb289330e24"/>
    <xsd:import namespace="2c48a7ec-ed1e-4de7-a11e-b1f0bd326e55"/>
    <xsd:import namespace="ab8ecf57-8954-4f56-abd5-81570e8a98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Description" minOccurs="0"/>
                <xsd:element ref="ns2:Description2" minOccurs="0"/>
                <xsd:element ref="ns2:Date"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b225ef-54e9-40eb-bf2c-bdb289330e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escription" ma:index="20" nillable="true" ma:displayName="Description" ma:default="Add a description here" ma:format="Dropdown" ma:internalName="Description">
      <xsd:simpleType>
        <xsd:restriction base="dms:Text">
          <xsd:maxLength value="255"/>
        </xsd:restriction>
      </xsd:simpleType>
    </xsd:element>
    <xsd:element name="Description2" ma:index="21" nillable="true" ma:displayName="Description2" ma:format="Dropdown" ma:internalName="Description2">
      <xsd:simpleType>
        <xsd:restriction base="dms:Note">
          <xsd:maxLength value="255"/>
        </xsd:restriction>
      </xsd:simpleType>
    </xsd:element>
    <xsd:element name="Date" ma:index="22" nillable="true" ma:displayName="Date" ma:format="DateOnly" ma:internalName="Date">
      <xsd:simpleType>
        <xsd:restriction base="dms:DateTime"/>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8b5cd67-7457-46c0-a6cb-e5b29bd046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48a7ec-ed1e-4de7-a11e-b1f0bd326e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8ecf57-8954-4f56-abd5-81570e8a98c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4d81562f-9f07-40d0-9d37-975c528f5ca7}" ma:internalName="TaxCatchAll" ma:showField="CatchAllData" ma:web="2c48a7ec-ed1e-4de7-a11e-b1f0bd326e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7BCA14-0FE9-4DC8-AC47-F56E5D13D8FF}">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terms/"/>
    <ds:schemaRef ds:uri="http://www.w3.org/XML/1998/namespace"/>
    <ds:schemaRef ds:uri="bcb225ef-54e9-40eb-bf2c-bdb289330e24"/>
    <ds:schemaRef ds:uri="2c48a7ec-ed1e-4de7-a11e-b1f0bd326e55"/>
    <ds:schemaRef ds:uri="http://purl.org/dc/dcmitype/"/>
    <ds:schemaRef ds:uri="http://schemas.microsoft.com/office/infopath/2007/PartnerControls"/>
    <ds:schemaRef ds:uri="ab8ecf57-8954-4f56-abd5-81570e8a98c2"/>
  </ds:schemaRefs>
</ds:datastoreItem>
</file>

<file path=customXml/itemProps2.xml><?xml version="1.0" encoding="utf-8"?>
<ds:datastoreItem xmlns:ds="http://schemas.openxmlformats.org/officeDocument/2006/customXml" ds:itemID="{7C2022A1-318C-4C11-A830-D7F7595B11E5}">
  <ds:schemaRefs>
    <ds:schemaRef ds:uri="http://schemas.microsoft.com/sharepoint/v3/contenttype/forms"/>
  </ds:schemaRefs>
</ds:datastoreItem>
</file>

<file path=customXml/itemProps3.xml><?xml version="1.0" encoding="utf-8"?>
<ds:datastoreItem xmlns:ds="http://schemas.openxmlformats.org/officeDocument/2006/customXml" ds:itemID="{07BFDE6E-785A-4AAE-B7DF-7469B5BACF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b225ef-54e9-40eb-bf2c-bdb289330e24"/>
    <ds:schemaRef ds:uri="2c48a7ec-ed1e-4de7-a11e-b1f0bd326e55"/>
    <ds:schemaRef ds:uri="ab8ecf57-8954-4f56-abd5-81570e8a98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28</vt:i4>
      </vt:variant>
    </vt:vector>
  </HeadingPairs>
  <TitlesOfParts>
    <vt:vector size="62" baseType="lpstr">
      <vt:lpstr>Introduction</vt:lpstr>
      <vt:lpstr>Sustained Value &gt;</vt:lpstr>
      <vt:lpstr>DXS Financial Performance</vt:lpstr>
      <vt:lpstr>DXS Portfolio Snapshot</vt:lpstr>
      <vt:lpstr>DXS Capital Management</vt:lpstr>
      <vt:lpstr>Thriving People &gt;</vt:lpstr>
      <vt:lpstr>Our Workforce</vt:lpstr>
      <vt:lpstr>Diversity and Inclusion</vt:lpstr>
      <vt:lpstr>Work Health and Safety</vt:lpstr>
      <vt:lpstr>Recruitment and Retention</vt:lpstr>
      <vt:lpstr>Human Capital Development</vt:lpstr>
      <vt:lpstr>Engagement and Flexible Work</vt:lpstr>
      <vt:lpstr>Remuneration</vt:lpstr>
      <vt:lpstr>Future Enabled Customers &gt;</vt:lpstr>
      <vt:lpstr>Customer Experience</vt:lpstr>
      <vt:lpstr>Strong Communities &gt;</vt:lpstr>
      <vt:lpstr>Supply Chain</vt:lpstr>
      <vt:lpstr>Giving and Volunteering</vt:lpstr>
      <vt:lpstr>Enriched Environment &gt;</vt:lpstr>
      <vt:lpstr>Environment Summary</vt:lpstr>
      <vt:lpstr>Energy</vt:lpstr>
      <vt:lpstr>Water</vt:lpstr>
      <vt:lpstr>Materials</vt:lpstr>
      <vt:lpstr>Air Emissions</vt:lpstr>
      <vt:lpstr>GHG Emissions</vt:lpstr>
      <vt:lpstr>Green Building Certifications</vt:lpstr>
      <vt:lpstr>Performance Towards Commitments</vt:lpstr>
      <vt:lpstr>Portfolio Summary &gt;</vt:lpstr>
      <vt:lpstr>DXS Portfolio</vt:lpstr>
      <vt:lpstr>DXI Portfolio</vt:lpstr>
      <vt:lpstr>DXC Portfolio</vt:lpstr>
      <vt:lpstr>Disclosure Frameworks &gt;</vt:lpstr>
      <vt:lpstr>GRI Index</vt:lpstr>
      <vt:lpstr>SASB Index</vt:lpstr>
      <vt:lpstr>'Air Emissions'!Print_Area</vt:lpstr>
      <vt:lpstr>'Customer Experience'!Print_Area</vt:lpstr>
      <vt:lpstr>'Diversity and Inclusion'!Print_Area</vt:lpstr>
      <vt:lpstr>'DXC Portfolio'!Print_Area</vt:lpstr>
      <vt:lpstr>'DXI Portfolio'!Print_Area</vt:lpstr>
      <vt:lpstr>'DXS Capital Management'!Print_Area</vt:lpstr>
      <vt:lpstr>'DXS Financial Performance'!Print_Area</vt:lpstr>
      <vt:lpstr>'DXS Portfolio'!Print_Area</vt:lpstr>
      <vt:lpstr>'DXS Portfolio Snapshot'!Print_Area</vt:lpstr>
      <vt:lpstr>Energy!Print_Area</vt:lpstr>
      <vt:lpstr>'Engagement and Flexible Work'!Print_Area</vt:lpstr>
      <vt:lpstr>'Enriched Environment &gt;'!Print_Area</vt:lpstr>
      <vt:lpstr>'Environment Summary'!Print_Area</vt:lpstr>
      <vt:lpstr>'GHG Emissions'!Print_Area</vt:lpstr>
      <vt:lpstr>'Giving and Volunteering'!Print_Area</vt:lpstr>
      <vt:lpstr>'Green Building Certifications'!Print_Area</vt:lpstr>
      <vt:lpstr>'GRI Index'!Print_Area</vt:lpstr>
      <vt:lpstr>'Human Capital Development'!Print_Area</vt:lpstr>
      <vt:lpstr>Introduction!Print_Area</vt:lpstr>
      <vt:lpstr>Materials!Print_Area</vt:lpstr>
      <vt:lpstr>'Our Workforce'!Print_Area</vt:lpstr>
      <vt:lpstr>'Performance Towards Commitments'!Print_Area</vt:lpstr>
      <vt:lpstr>'Recruitment and Retention'!Print_Area</vt:lpstr>
      <vt:lpstr>Remuneration!Print_Area</vt:lpstr>
      <vt:lpstr>'SASB Index'!Print_Area</vt:lpstr>
      <vt:lpstr>'Supply Chain'!Print_Area</vt:lpstr>
      <vt:lpstr>Water!Print_Area</vt:lpstr>
      <vt:lpstr>'Work Health and Safety'!Print_Area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Renee OConnor</dc:creator>
  <cp:keywords/>
  <dc:description/>
  <cp:lastModifiedBy>Renee OConnor</cp:lastModifiedBy>
  <cp:revision/>
  <cp:lastPrinted>2023-08-15T15:48:43Z</cp:lastPrinted>
  <dcterms:created xsi:type="dcterms:W3CDTF">2023-05-03T07:00:21Z</dcterms:created>
  <dcterms:modified xsi:type="dcterms:W3CDTF">2023-08-15T22:31:50Z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0x010100CEB87405489879478213DBFBAC22CA3E</vt:lpwstr>
  </property>
</Properties>
</file>